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-150" windowWidth="18300" windowHeight="8055" tabRatio="690" activeTab="3"/>
  </bookViews>
  <sheets>
    <sheet name="2x2xQ" sheetId="23" r:id="rId1"/>
    <sheet name="2x3xQ" sheetId="17" r:id="rId2"/>
    <sheet name="2xQxQ" sheetId="22" r:id="rId3"/>
    <sheet name="QxQxQ" sheetId="21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G25" i="23" l="1"/>
  <c r="E25" i="23"/>
  <c r="D25" i="23"/>
  <c r="B25" i="23"/>
  <c r="G24" i="23"/>
  <c r="E24" i="23"/>
  <c r="D24" i="23"/>
  <c r="B24" i="23"/>
  <c r="G21" i="23"/>
  <c r="E21" i="23"/>
  <c r="D21" i="23"/>
  <c r="B21" i="23"/>
  <c r="G20" i="23"/>
  <c r="E20" i="23"/>
  <c r="D20" i="23"/>
  <c r="B20" i="23"/>
  <c r="R12" i="23"/>
  <c r="N12" i="23"/>
  <c r="Q8" i="23"/>
  <c r="P8" i="23"/>
  <c r="M8" i="23"/>
  <c r="L8" i="23"/>
  <c r="R7" i="23"/>
  <c r="Q7" i="23"/>
  <c r="N7" i="23"/>
  <c r="M7" i="23"/>
  <c r="S5" i="23"/>
  <c r="R5" i="23"/>
  <c r="Q5" i="23"/>
  <c r="P5" i="23"/>
  <c r="O5" i="23"/>
  <c r="N5" i="23"/>
  <c r="M5" i="23"/>
  <c r="L5" i="23"/>
  <c r="K5" i="23"/>
  <c r="S4" i="23"/>
  <c r="S8" i="23" s="1"/>
  <c r="R4" i="23"/>
  <c r="R11" i="23" s="1"/>
  <c r="Q4" i="23"/>
  <c r="Q12" i="23" s="1"/>
  <c r="P4" i="23"/>
  <c r="P7" i="23" s="1"/>
  <c r="O4" i="23"/>
  <c r="O8" i="23" s="1"/>
  <c r="N4" i="23"/>
  <c r="N11" i="23" s="1"/>
  <c r="M4" i="23"/>
  <c r="M12" i="23" s="1"/>
  <c r="L4" i="23"/>
  <c r="L7" i="23" s="1"/>
  <c r="K4" i="23"/>
  <c r="K8" i="23" s="1"/>
  <c r="D22" i="22"/>
  <c r="D21" i="22"/>
  <c r="D17" i="22"/>
  <c r="D16" i="22"/>
  <c r="Q13" i="22"/>
  <c r="M13" i="22"/>
  <c r="J13" i="22"/>
  <c r="I13" i="22"/>
  <c r="N13" i="22" s="1"/>
  <c r="J12" i="22"/>
  <c r="I12" i="22"/>
  <c r="S11" i="22"/>
  <c r="O11" i="22"/>
  <c r="J11" i="22"/>
  <c r="D20" i="22" s="1"/>
  <c r="I11" i="22"/>
  <c r="J9" i="22"/>
  <c r="D18" i="22" s="1"/>
  <c r="I9" i="22"/>
  <c r="O9" i="22" s="1"/>
  <c r="Q8" i="22"/>
  <c r="M8" i="22"/>
  <c r="J8" i="22"/>
  <c r="I8" i="22"/>
  <c r="S8" i="22" s="1"/>
  <c r="J7" i="22"/>
  <c r="I7" i="22"/>
  <c r="T5" i="22"/>
  <c r="S5" i="22"/>
  <c r="R5" i="22"/>
  <c r="Q5" i="22"/>
  <c r="P5" i="22"/>
  <c r="O5" i="22"/>
  <c r="N5" i="22"/>
  <c r="M5" i="22"/>
  <c r="L5" i="22"/>
  <c r="T4" i="22"/>
  <c r="T13" i="22" s="1"/>
  <c r="S4" i="22"/>
  <c r="S12" i="22" s="1"/>
  <c r="R4" i="22"/>
  <c r="R11" i="22" s="1"/>
  <c r="Q4" i="22"/>
  <c r="Q9" i="22" s="1"/>
  <c r="P4" i="22"/>
  <c r="P13" i="22" s="1"/>
  <c r="O4" i="22"/>
  <c r="O12" i="22" s="1"/>
  <c r="N4" i="22"/>
  <c r="N11" i="22" s="1"/>
  <c r="M4" i="22"/>
  <c r="M9" i="22" s="1"/>
  <c r="L4" i="22"/>
  <c r="L13" i="22" s="1"/>
  <c r="K11" i="23" l="1"/>
  <c r="O11" i="23"/>
  <c r="S11" i="23"/>
  <c r="L11" i="23"/>
  <c r="K12" i="23"/>
  <c r="O12" i="23"/>
  <c r="S12" i="23"/>
  <c r="K7" i="23"/>
  <c r="O7" i="23"/>
  <c r="S7" i="23"/>
  <c r="N8" i="23"/>
  <c r="R8" i="23"/>
  <c r="M11" i="23"/>
  <c r="Q11" i="23"/>
  <c r="L12" i="23"/>
  <c r="P12" i="23"/>
  <c r="P11" i="23"/>
  <c r="P7" i="22"/>
  <c r="P12" i="22"/>
  <c r="Q7" i="22"/>
  <c r="N8" i="22"/>
  <c r="S9" i="22"/>
  <c r="P11" i="22"/>
  <c r="M12" i="22"/>
  <c r="R13" i="22"/>
  <c r="N7" i="22"/>
  <c r="R7" i="22"/>
  <c r="O8" i="22"/>
  <c r="P9" i="22"/>
  <c r="T9" i="22"/>
  <c r="Q11" i="22"/>
  <c r="N12" i="22"/>
  <c r="R12" i="22"/>
  <c r="O13" i="22"/>
  <c r="S13" i="22"/>
  <c r="L7" i="22"/>
  <c r="T7" i="22"/>
  <c r="N9" i="22"/>
  <c r="R9" i="22"/>
  <c r="L12" i="22"/>
  <c r="T12" i="22"/>
  <c r="M7" i="22"/>
  <c r="R8" i="22"/>
  <c r="L11" i="22"/>
  <c r="T11" i="22"/>
  <c r="Q12" i="22"/>
  <c r="L9" i="22"/>
  <c r="M11" i="22"/>
  <c r="O7" i="22"/>
  <c r="S7" i="22"/>
  <c r="L8" i="22"/>
  <c r="P8" i="22"/>
  <c r="T8" i="22"/>
  <c r="N17" i="21"/>
  <c r="M17" i="21"/>
  <c r="W17" i="21"/>
  <c r="I17" i="21"/>
  <c r="H17" i="21"/>
  <c r="W16" i="21"/>
  <c r="S16" i="21"/>
  <c r="N16" i="21"/>
  <c r="M16" i="21"/>
  <c r="I16" i="21"/>
  <c r="H16" i="21"/>
  <c r="N15" i="21"/>
  <c r="M15" i="21"/>
  <c r="I15" i="21"/>
  <c r="H15" i="21"/>
  <c r="U13" i="21"/>
  <c r="Q13" i="21"/>
  <c r="N13" i="21"/>
  <c r="M13" i="21"/>
  <c r="W13" i="21"/>
  <c r="I13" i="21"/>
  <c r="H13" i="21"/>
  <c r="N12" i="21"/>
  <c r="M12" i="21"/>
  <c r="W12" i="21"/>
  <c r="I12" i="21"/>
  <c r="H12" i="21"/>
  <c r="W11" i="21"/>
  <c r="S11" i="21"/>
  <c r="N11" i="21"/>
  <c r="M11" i="21"/>
  <c r="I11" i="21"/>
  <c r="H11" i="21"/>
  <c r="N9" i="21"/>
  <c r="M9" i="21"/>
  <c r="I9" i="21"/>
  <c r="H9" i="21"/>
  <c r="U8" i="21"/>
  <c r="Q8" i="21"/>
  <c r="N8" i="21"/>
  <c r="M8" i="21"/>
  <c r="W8" i="21"/>
  <c r="I8" i="21"/>
  <c r="H8" i="21"/>
  <c r="N7" i="21"/>
  <c r="M7" i="21"/>
  <c r="W7" i="21"/>
  <c r="I7" i="21"/>
  <c r="H7" i="21"/>
  <c r="X5" i="21"/>
  <c r="W5" i="21"/>
  <c r="V5" i="21"/>
  <c r="U5" i="21"/>
  <c r="T5" i="21"/>
  <c r="S5" i="21"/>
  <c r="R5" i="21"/>
  <c r="Q5" i="21"/>
  <c r="P5" i="21"/>
  <c r="X4" i="21"/>
  <c r="X13" i="21"/>
  <c r="W4" i="21"/>
  <c r="W15" i="21"/>
  <c r="V4" i="21"/>
  <c r="V16" i="21"/>
  <c r="U4" i="21"/>
  <c r="U17" i="21"/>
  <c r="T4" i="21"/>
  <c r="T13" i="21"/>
  <c r="S4" i="21"/>
  <c r="S15" i="21"/>
  <c r="R4" i="21"/>
  <c r="R16" i="21"/>
  <c r="Q4" i="21"/>
  <c r="Q17" i="21"/>
  <c r="P4" i="21"/>
  <c r="P13" i="21"/>
  <c r="D26" i="17"/>
  <c r="D25" i="17"/>
  <c r="D24" i="17"/>
  <c r="D22" i="17"/>
  <c r="D21" i="17"/>
  <c r="D20" i="17"/>
  <c r="B26" i="17"/>
  <c r="B25" i="17"/>
  <c r="B24" i="17"/>
  <c r="B22" i="17"/>
  <c r="B21" i="17"/>
  <c r="B20" i="17"/>
  <c r="G26" i="17"/>
  <c r="G25" i="17"/>
  <c r="G24" i="17"/>
  <c r="G22" i="17"/>
  <c r="G21" i="17"/>
  <c r="G20" i="17"/>
  <c r="E26" i="17"/>
  <c r="E25" i="17"/>
  <c r="E24" i="17"/>
  <c r="E22" i="17"/>
  <c r="E21" i="17"/>
  <c r="E20" i="17"/>
  <c r="S13" i="17"/>
  <c r="R13" i="17"/>
  <c r="Q13" i="17"/>
  <c r="P13" i="17"/>
  <c r="O13" i="17"/>
  <c r="N13" i="17"/>
  <c r="M13" i="17"/>
  <c r="L13" i="17"/>
  <c r="K13" i="17"/>
  <c r="S12" i="17"/>
  <c r="R12" i="17"/>
  <c r="Q12" i="17"/>
  <c r="P12" i="17"/>
  <c r="O12" i="17"/>
  <c r="N12" i="17"/>
  <c r="M12" i="17"/>
  <c r="L12" i="17"/>
  <c r="K12" i="17"/>
  <c r="S11" i="17"/>
  <c r="R11" i="17"/>
  <c r="Q11" i="17"/>
  <c r="P11" i="17"/>
  <c r="O11" i="17"/>
  <c r="N11" i="17"/>
  <c r="M11" i="17"/>
  <c r="L11" i="17"/>
  <c r="K11" i="17"/>
  <c r="S9" i="17"/>
  <c r="R9" i="17"/>
  <c r="Q9" i="17"/>
  <c r="P9" i="17"/>
  <c r="O9" i="17"/>
  <c r="N9" i="17"/>
  <c r="M9" i="17"/>
  <c r="L9" i="17"/>
  <c r="K9" i="17"/>
  <c r="S8" i="17"/>
  <c r="R8" i="17"/>
  <c r="Q8" i="17"/>
  <c r="P8" i="17"/>
  <c r="O8" i="17"/>
  <c r="N8" i="17"/>
  <c r="M8" i="17"/>
  <c r="L8" i="17"/>
  <c r="K8" i="17"/>
  <c r="S7" i="17"/>
  <c r="R7" i="17"/>
  <c r="Q7" i="17"/>
  <c r="P7" i="17"/>
  <c r="N7" i="17"/>
  <c r="M7" i="17"/>
  <c r="L7" i="17"/>
  <c r="K7" i="17"/>
  <c r="O7" i="17"/>
  <c r="S5" i="17"/>
  <c r="R5" i="17"/>
  <c r="Q5" i="17"/>
  <c r="P5" i="17"/>
  <c r="O5" i="17"/>
  <c r="N5" i="17"/>
  <c r="M5" i="17"/>
  <c r="L5" i="17"/>
  <c r="K5" i="17"/>
  <c r="S4" i="17"/>
  <c r="R4" i="17"/>
  <c r="Q4" i="17"/>
  <c r="P4" i="17"/>
  <c r="O4" i="17"/>
  <c r="N4" i="17"/>
  <c r="M4" i="17"/>
  <c r="L4" i="17"/>
  <c r="K4" i="17"/>
  <c r="R7" i="21"/>
  <c r="V7" i="21"/>
  <c r="P9" i="21"/>
  <c r="T9" i="21"/>
  <c r="X9" i="21"/>
  <c r="R12" i="21"/>
  <c r="V12" i="21"/>
  <c r="P15" i="21"/>
  <c r="T15" i="21"/>
  <c r="X15" i="21"/>
  <c r="R17" i="21"/>
  <c r="V17" i="21"/>
  <c r="S7" i="21"/>
  <c r="R8" i="21"/>
  <c r="V8" i="21"/>
  <c r="Q9" i="21"/>
  <c r="U9" i="21"/>
  <c r="P11" i="21"/>
  <c r="T11" i="21"/>
  <c r="X11" i="21"/>
  <c r="S12" i="21"/>
  <c r="R13" i="21"/>
  <c r="V13" i="21"/>
  <c r="Q15" i="21"/>
  <c r="U15" i="21"/>
  <c r="P16" i="21"/>
  <c r="T16" i="21"/>
  <c r="X16" i="21"/>
  <c r="S17" i="21"/>
  <c r="P7" i="21"/>
  <c r="T7" i="21"/>
  <c r="X7" i="21"/>
  <c r="S8" i="21"/>
  <c r="R9" i="21"/>
  <c r="V9" i="21"/>
  <c r="Q11" i="21"/>
  <c r="U11" i="21"/>
  <c r="P12" i="21"/>
  <c r="T12" i="21"/>
  <c r="X12" i="21"/>
  <c r="S13" i="21"/>
  <c r="R15" i="21"/>
  <c r="V15" i="21"/>
  <c r="Q16" i="21"/>
  <c r="U16" i="21"/>
  <c r="P17" i="21"/>
  <c r="T17" i="21"/>
  <c r="X17" i="21"/>
  <c r="Q7" i="21"/>
  <c r="U7" i="21"/>
  <c r="P8" i="21"/>
  <c r="T8" i="21"/>
  <c r="X8" i="21"/>
  <c r="S9" i="21"/>
  <c r="W9" i="21"/>
  <c r="R11" i="21"/>
  <c r="V11" i="21"/>
  <c r="Q12" i="21"/>
  <c r="U12" i="21"/>
</calcChain>
</file>

<file path=xl/sharedStrings.xml><?xml version="1.0" encoding="utf-8"?>
<sst xmlns="http://schemas.openxmlformats.org/spreadsheetml/2006/main" count="277" uniqueCount="100">
  <si>
    <t>constant</t>
  </si>
  <si>
    <t>b(x)</t>
  </si>
  <si>
    <t>x(mean)</t>
  </si>
  <si>
    <t>x(std)</t>
  </si>
  <si>
    <t>x std range</t>
  </si>
  <si>
    <t xml:space="preserve">y' = </t>
  </si>
  <si>
    <t>Practice</t>
  </si>
  <si>
    <t>x-centered</t>
  </si>
  <si>
    <t>Calculated values</t>
  </si>
  <si>
    <t>Starting values</t>
  </si>
  <si>
    <t xml:space="preserve">x-raw </t>
  </si>
  <si>
    <t>Fixed-column/Fixed-row indexed cells</t>
  </si>
  <si>
    <t>Relative-column/Fixed-row indexed cells</t>
  </si>
  <si>
    <t>Fixed-column/Relative-row indexed cells</t>
  </si>
  <si>
    <r>
      <t xml:space="preserve">&lt;-- calculated from   </t>
    </r>
    <r>
      <rPr>
        <sz val="11"/>
        <color indexed="10"/>
        <rFont val="Calibri"/>
        <family val="2"/>
      </rPr>
      <t>x(mean</t>
    </r>
    <r>
      <rPr>
        <sz val="11"/>
        <color theme="1"/>
        <rFont val="Calibri"/>
        <family val="2"/>
        <scheme val="minor"/>
      </rPr>
      <t xml:space="preserve">) +  [ </t>
    </r>
    <r>
      <rPr>
        <sz val="11"/>
        <color indexed="30"/>
        <rFont val="Calibri"/>
        <family val="2"/>
      </rPr>
      <t>x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0"/>
        <rFont val="Calibri"/>
        <family val="2"/>
      </rPr>
      <t xml:space="preserve">x(std) </t>
    </r>
    <r>
      <rPr>
        <sz val="11"/>
        <color theme="1"/>
        <rFont val="Calibri"/>
        <family val="2"/>
        <scheme val="minor"/>
      </rPr>
      <t>]</t>
    </r>
  </si>
  <si>
    <t>height</t>
  </si>
  <si>
    <t>Labels</t>
  </si>
  <si>
    <t xml:space="preserve"> </t>
  </si>
  <si>
    <t>z1 wt</t>
  </si>
  <si>
    <t>Z2 wt</t>
  </si>
  <si>
    <t>b(z1)</t>
  </si>
  <si>
    <t>b(xz1)</t>
  </si>
  <si>
    <t>b(z2)</t>
  </si>
  <si>
    <t>b(xz2)</t>
  </si>
  <si>
    <t>b(x1)</t>
  </si>
  <si>
    <t>b(x2)</t>
  </si>
  <si>
    <t>y'  =</t>
  </si>
  <si>
    <t>x1(mean)</t>
  </si>
  <si>
    <t>x1(std)</t>
  </si>
  <si>
    <t>x2(mean)</t>
  </si>
  <si>
    <t>x2(std)</t>
  </si>
  <si>
    <t>b(x1x2)</t>
  </si>
  <si>
    <t>x1 std range --&gt;</t>
  </si>
  <si>
    <t>x1-centered</t>
  </si>
  <si>
    <t>x2 std range</t>
  </si>
  <si>
    <t>x2 centered*</t>
  </si>
  <si>
    <t>x2-raw**</t>
  </si>
  <si>
    <r>
      <t xml:space="preserve">&lt;-- calculated from   </t>
    </r>
    <r>
      <rPr>
        <sz val="11"/>
        <color indexed="10"/>
        <rFont val="Calibri"/>
        <family val="2"/>
      </rPr>
      <t>x1(mean</t>
    </r>
    <r>
      <rPr>
        <sz val="11"/>
        <color theme="1"/>
        <rFont val="Calibri"/>
        <family val="2"/>
        <scheme val="minor"/>
      </rPr>
      <t xml:space="preserve">) +  [ </t>
    </r>
    <r>
      <rPr>
        <sz val="11"/>
        <color indexed="30"/>
        <rFont val="Calibri"/>
        <family val="2"/>
      </rPr>
      <t>x1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0"/>
        <rFont val="Calibri"/>
        <family val="2"/>
      </rPr>
      <t xml:space="preserve">x1(std) </t>
    </r>
    <r>
      <rPr>
        <sz val="11"/>
        <color theme="1"/>
        <rFont val="Calibri"/>
        <family val="2"/>
        <scheme val="minor"/>
      </rPr>
      <t>]</t>
    </r>
  </si>
  <si>
    <r>
      <t xml:space="preserve">&lt;-- calculated from   </t>
    </r>
    <r>
      <rPr>
        <sz val="11"/>
        <color indexed="30"/>
        <rFont val="Calibri"/>
        <family val="2"/>
      </rPr>
      <t>x std range</t>
    </r>
    <r>
      <rPr>
        <sz val="11"/>
        <color theme="1"/>
        <rFont val="Calibri"/>
        <family val="2"/>
        <scheme val="minor"/>
      </rPr>
      <t xml:space="preserve">  *  "</t>
    </r>
    <r>
      <rPr>
        <sz val="11"/>
        <color indexed="10"/>
        <rFont val="Calibri"/>
        <family val="2"/>
      </rPr>
      <t>x(std)</t>
    </r>
    <r>
      <rPr>
        <sz val="11"/>
        <color theme="1"/>
        <rFont val="Calibri"/>
        <family val="2"/>
        <scheme val="minor"/>
      </rPr>
      <t>"</t>
    </r>
  </si>
  <si>
    <r>
      <t xml:space="preserve">&lt;-- calculated from   </t>
    </r>
    <r>
      <rPr>
        <sz val="11"/>
        <color indexed="30"/>
        <rFont val="Calibri"/>
        <family val="2"/>
      </rPr>
      <t>x1 std range</t>
    </r>
    <r>
      <rPr>
        <sz val="11"/>
        <color theme="1"/>
        <rFont val="Calibri"/>
        <family val="2"/>
        <scheme val="minor"/>
      </rPr>
      <t xml:space="preserve">  *  </t>
    </r>
    <r>
      <rPr>
        <sz val="11"/>
        <color indexed="10"/>
        <rFont val="Calibri"/>
        <family val="2"/>
      </rPr>
      <t>x1(std)</t>
    </r>
  </si>
  <si>
    <r>
      <t xml:space="preserve">* calculated from </t>
    </r>
    <r>
      <rPr>
        <sz val="11"/>
        <color indexed="30"/>
        <rFont val="Calibri"/>
        <family val="2"/>
      </rPr>
      <t>x2 std rang</t>
    </r>
    <r>
      <rPr>
        <sz val="11"/>
        <color theme="1"/>
        <rFont val="Calibri"/>
        <family val="2"/>
        <scheme val="minor"/>
      </rPr>
      <t xml:space="preserve">e * </t>
    </r>
    <r>
      <rPr>
        <sz val="11"/>
        <color indexed="10"/>
        <rFont val="Calibri"/>
        <family val="2"/>
      </rPr>
      <t>x2(std)</t>
    </r>
  </si>
  <si>
    <r>
      <t xml:space="preserve">** calculated from   </t>
    </r>
    <r>
      <rPr>
        <sz val="11"/>
        <color indexed="10"/>
        <rFont val="Calibri"/>
        <family val="2"/>
      </rPr>
      <t>x2(mean)</t>
    </r>
    <r>
      <rPr>
        <sz val="11"/>
        <color theme="1"/>
        <rFont val="Calibri"/>
        <family val="2"/>
        <scheme val="minor"/>
      </rPr>
      <t xml:space="preserve"> +  [ </t>
    </r>
    <r>
      <rPr>
        <sz val="11"/>
        <color indexed="30"/>
        <rFont val="Calibri"/>
        <family val="2"/>
      </rPr>
      <t>x2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0"/>
        <rFont val="Calibri"/>
        <family val="2"/>
      </rPr>
      <t>x2(std) ]</t>
    </r>
  </si>
  <si>
    <t>z</t>
  </si>
  <si>
    <t>x --&gt;&gt;</t>
  </si>
  <si>
    <t>(  slope      *      X  )  +</t>
  </si>
  <si>
    <t>--------------</t>
  </si>
  <si>
    <t>-  -  -  -  -  -</t>
  </si>
  <si>
    <t>v</t>
  </si>
  <si>
    <t>v wt</t>
  </si>
  <si>
    <t>slope v=0 z1=0 z2=0</t>
  </si>
  <si>
    <t>b(v)</t>
  </si>
  <si>
    <t>b(xv)</t>
  </si>
  <si>
    <t>b(vz1)</t>
  </si>
  <si>
    <t>b(vz2)</t>
  </si>
  <si>
    <t>b(xvz1)</t>
  </si>
  <si>
    <t>b(xvz2)</t>
  </si>
  <si>
    <t>height  v=0 z1=0 z2=0 x=0</t>
  </si>
  <si>
    <t>slope dif v=1  z1=0  z2=0</t>
  </si>
  <si>
    <t>height dif  v=0   z1=0   z2=1  x=0</t>
  </si>
  <si>
    <t xml:space="preserve">slope dif  v=0  z1=0   z2=1  </t>
  </si>
  <si>
    <t>slope dif v=1 z1=1  z2=0</t>
  </si>
  <si>
    <t>slope dif v=1 z1=0  z2=1</t>
  </si>
  <si>
    <t>height dif  v=0  z1=1  z2=0  x=0</t>
  </si>
  <si>
    <t>x slope dif vo-v1 dif for z1=0 z2=0 &amp; z1=1 z2=0</t>
  </si>
  <si>
    <t>x slope dif vo-v1 dif for z1=0 z2=0 &amp; z1=0 z2=1</t>
  </si>
  <si>
    <t>height dif  v=1  z1=0  z2=0  x=0</t>
  </si>
  <si>
    <t xml:space="preserve">slope dif   v=0  z1=1  z2=0 </t>
  </si>
  <si>
    <r>
      <t xml:space="preserve">&lt;-- calculated from   </t>
    </r>
    <r>
      <rPr>
        <sz val="11"/>
        <color indexed="10"/>
        <rFont val="Calibri"/>
        <family val="2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indexed="10"/>
        <rFont val="Calibri"/>
        <family val="2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30"/>
        <rFont val="Calibri"/>
        <family val="2"/>
      </rPr>
      <t>x-centered</t>
    </r>
    <r>
      <rPr>
        <sz val="11"/>
        <color theme="1"/>
        <rFont val="Calibri"/>
        <family val="2"/>
        <scheme val="minor"/>
      </rPr>
      <t xml:space="preserve"> ] +  [</t>
    </r>
    <r>
      <rPr>
        <sz val="11"/>
        <color indexed="10"/>
        <rFont val="Calibri"/>
        <family val="2"/>
      </rPr>
      <t xml:space="preserve"> b(v)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4"/>
        <rFont val="Calibri"/>
        <family val="2"/>
      </rPr>
      <t>vwt</t>
    </r>
    <r>
      <rPr>
        <sz val="11"/>
        <color theme="1"/>
        <rFont val="Calibri"/>
        <family val="2"/>
        <scheme val="minor"/>
      </rPr>
      <t xml:space="preserve">  ] +  [</t>
    </r>
    <r>
      <rPr>
        <sz val="11"/>
        <color indexed="10"/>
        <rFont val="Calibri"/>
        <family val="2"/>
      </rPr>
      <t xml:space="preserve"> b(z1)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indexed="14"/>
        <rFont val="Calibri"/>
        <family val="2"/>
      </rPr>
      <t>z wt1 ]</t>
    </r>
    <r>
      <rPr>
        <sz val="11"/>
        <color theme="1"/>
        <rFont val="Calibri"/>
        <family val="2"/>
        <scheme val="minor"/>
      </rPr>
      <t xml:space="preserve"> + [ </t>
    </r>
    <r>
      <rPr>
        <sz val="11"/>
        <color indexed="10"/>
        <rFont val="Calibri"/>
        <family val="2"/>
      </rPr>
      <t>b(z2)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indexed="14"/>
        <rFont val="Calibri"/>
        <family val="2"/>
      </rPr>
      <t>z wt2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indexed="10"/>
        <rFont val="Calibri"/>
        <family val="2"/>
      </rPr>
      <t>b(xv)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30"/>
        <rFont val="Calibri"/>
        <family val="2"/>
      </rPr>
      <t>x-centered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indexed="14"/>
        <rFont val="Calibri"/>
        <family val="2"/>
      </rPr>
      <t>vwt</t>
    </r>
    <r>
      <rPr>
        <sz val="11"/>
        <color theme="1"/>
        <rFont val="Calibri"/>
        <family val="2"/>
        <scheme val="minor"/>
      </rPr>
      <t xml:space="preserve"> ]  +   [ </t>
    </r>
    <r>
      <rPr>
        <sz val="11"/>
        <color indexed="10"/>
        <rFont val="Calibri"/>
        <family val="2"/>
      </rPr>
      <t>b(xz1)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30"/>
        <rFont val="Calibri"/>
        <family val="2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4"/>
        <rFont val="Calibri"/>
        <family val="2"/>
      </rPr>
      <t>z wt1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indexed="10"/>
        <rFont val="Calibri"/>
        <family val="2"/>
      </rPr>
      <t>b(xz2)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30"/>
        <rFont val="Calibri"/>
        <family val="2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4"/>
        <rFont val="Calibri"/>
        <family val="2"/>
      </rPr>
      <t>z wt2</t>
    </r>
    <r>
      <rPr>
        <sz val="11"/>
        <color theme="1"/>
        <rFont val="Calibri"/>
        <family val="2"/>
        <scheme val="minor"/>
      </rPr>
      <t xml:space="preserve"> ]  +   [ </t>
    </r>
    <r>
      <rPr>
        <sz val="11"/>
        <color indexed="10"/>
        <rFont val="Calibri"/>
        <family val="2"/>
      </rPr>
      <t>b(vz1)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4"/>
        <rFont val="Calibri"/>
        <family val="2"/>
      </rPr>
      <t>vwt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4"/>
        <rFont val="Calibri"/>
        <family val="2"/>
      </rPr>
      <t>z wt1</t>
    </r>
    <r>
      <rPr>
        <sz val="11"/>
        <color theme="1"/>
        <rFont val="Calibri"/>
        <family val="2"/>
        <scheme val="minor"/>
      </rPr>
      <t xml:space="preserve"> ] +  [</t>
    </r>
    <r>
      <rPr>
        <sz val="11"/>
        <color indexed="10"/>
        <rFont val="Calibri"/>
        <family val="2"/>
      </rPr>
      <t xml:space="preserve"> b(vz2)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4"/>
        <rFont val="Calibri"/>
        <family val="2"/>
      </rPr>
      <t>vwt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4"/>
        <rFont val="Calibri"/>
        <family val="2"/>
      </rPr>
      <t>z wt2</t>
    </r>
    <r>
      <rPr>
        <sz val="11"/>
        <color theme="1"/>
        <rFont val="Calibri"/>
        <family val="2"/>
        <scheme val="minor"/>
      </rPr>
      <t xml:space="preserve"> ]  +   [ </t>
    </r>
    <r>
      <rPr>
        <sz val="11"/>
        <color indexed="10"/>
        <rFont val="Calibri"/>
        <family val="2"/>
      </rPr>
      <t>b(xvz1)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30"/>
        <rFont val="Calibri"/>
        <family val="2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4"/>
        <rFont val="Calibri"/>
        <family val="2"/>
      </rPr>
      <t>vwt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4"/>
        <rFont val="Calibri"/>
        <family val="2"/>
      </rPr>
      <t>z wt1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indexed="10"/>
        <rFont val="Calibri"/>
        <family val="2"/>
      </rPr>
      <t>b(xvz2)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30"/>
        <rFont val="Calibri"/>
        <family val="2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4"/>
        <rFont val="Calibri"/>
        <family val="2"/>
      </rPr>
      <t>vwt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indexed="14"/>
        <rFont val="Calibri"/>
        <family val="2"/>
      </rPr>
      <t>z wt2</t>
    </r>
    <r>
      <rPr>
        <sz val="11"/>
        <color theme="1"/>
        <rFont val="Calibri"/>
        <family val="2"/>
        <scheme val="minor"/>
      </rPr>
      <t xml:space="preserve"> ] </t>
    </r>
  </si>
  <si>
    <t>Atendance</t>
  </si>
  <si>
    <t>Not Attend</t>
  </si>
  <si>
    <t>Attended</t>
  </si>
  <si>
    <t>Dificulty</t>
  </si>
  <si>
    <t>Same</t>
  </si>
  <si>
    <t>Easier</t>
  </si>
  <si>
    <t>Harder</t>
  </si>
  <si>
    <t>*  X          +</t>
  </si>
  <si>
    <t xml:space="preserve">   </t>
  </si>
  <si>
    <t xml:space="preserve">x1-raw --&gt;&gt; </t>
  </si>
  <si>
    <t>b(x1v)</t>
  </si>
  <si>
    <t>b(x2v)</t>
  </si>
  <si>
    <t>b(x1x2v)</t>
  </si>
  <si>
    <t>Stress</t>
  </si>
  <si>
    <t>Loneliness</t>
  </si>
  <si>
    <t>Social Support</t>
  </si>
  <si>
    <t>b(x3)</t>
  </si>
  <si>
    <t>b(x1x3)</t>
  </si>
  <si>
    <t>b(x2x3)</t>
  </si>
  <si>
    <t>b(x1x2x3)</t>
  </si>
  <si>
    <t>x3(mean)</t>
  </si>
  <si>
    <t>x3 std range</t>
  </si>
  <si>
    <t>x3 centered*</t>
  </si>
  <si>
    <t>x3-raw**</t>
  </si>
  <si>
    <t>High</t>
  </si>
  <si>
    <t>Medium</t>
  </si>
  <si>
    <t>Low</t>
  </si>
  <si>
    <t>Age Group</t>
  </si>
  <si>
    <t>Friend Social Support</t>
  </si>
  <si>
    <t>Group</t>
  </si>
  <si>
    <t>Nontraditional</t>
  </si>
  <si>
    <t>Traditional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</si>
</sst>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14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C009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C00FF"/>
      <name val="Calibri"/>
      <family val="2"/>
      <scheme val="minor"/>
    </font>
    <font>
      <b/>
      <sz val="11"/>
      <color rgb="FFD60093"/>
      <name val="Calibri"/>
      <family val="2"/>
      <scheme val="minor"/>
    </font>
    <font>
      <sz val="11"/>
      <color rgb="FFD600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/>
    <xf numFmtId="0" fontId="14" fillId="0" borderId="0" xfId="0" applyFont="1"/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/>
    <xf numFmtId="0" fontId="18" fillId="0" borderId="0" xfId="0" applyFont="1" applyAlignment="1">
      <alignment horizontal="center"/>
    </xf>
    <xf numFmtId="0" fontId="12" fillId="0" borderId="0" xfId="0" applyFont="1" applyAlignment="1"/>
    <xf numFmtId="0" fontId="19" fillId="0" borderId="0" xfId="0" applyFont="1"/>
    <xf numFmtId="0" fontId="15" fillId="0" borderId="0" xfId="0" applyFont="1"/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77397084884206E-2"/>
          <c:y val="2.0581848446615116E-2"/>
          <c:w val="0.66747694615031938"/>
          <c:h val="0.92510949924725494"/>
        </c:manualLayout>
      </c:layout>
      <c:lineChart>
        <c:grouping val="standard"/>
        <c:varyColors val="0"/>
        <c:ser>
          <c:idx val="0"/>
          <c:order val="0"/>
          <c:tx>
            <c:v>Not Attend / Same</c:v>
          </c:tx>
          <c:spPr>
            <a:ln>
              <a:solidFill>
                <a:srgbClr val="00B0F0"/>
              </a:solidFill>
              <a:prstDash val="solid"/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numRef>
              <c:f>'[2]2x2xQ linear'!$K$5:$S$5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'[2]2x2xQ linear'!$K$7:$S$7</c:f>
              <c:numCache>
                <c:formatCode>0.00</c:formatCode>
                <c:ptCount val="9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130</c:v>
                </c:pt>
                <c:pt idx="8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v>Not Attend / Easier</c:v>
          </c:tx>
          <c:spPr>
            <a:ln>
              <a:solidFill>
                <a:srgbClr val="33CC33"/>
              </a:solidFill>
              <a:prstDash val="solid"/>
            </a:ln>
          </c:spPr>
          <c:marker>
            <c:spPr>
              <a:solidFill>
                <a:srgbClr val="33CC33"/>
              </a:solidFill>
              <a:ln>
                <a:solidFill>
                  <a:srgbClr val="33CC33"/>
                </a:solidFill>
                <a:prstDash val="solid"/>
              </a:ln>
            </c:spPr>
          </c:marker>
          <c:cat>
            <c:numRef>
              <c:f>'[2]2x2xQ linear'!$K$5:$S$5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'[2]2x2xQ linear'!$K$8:$S$8</c:f>
              <c:numCache>
                <c:formatCode>0.00</c:formatCode>
                <c:ptCount val="9"/>
                <c:pt idx="0">
                  <c:v>60</c:v>
                </c:pt>
                <c:pt idx="1">
                  <c:v>75</c:v>
                </c:pt>
                <c:pt idx="2">
                  <c:v>90</c:v>
                </c:pt>
                <c:pt idx="3">
                  <c:v>105</c:v>
                </c:pt>
                <c:pt idx="4">
                  <c:v>120</c:v>
                </c:pt>
                <c:pt idx="5">
                  <c:v>135</c:v>
                </c:pt>
                <c:pt idx="6">
                  <c:v>150</c:v>
                </c:pt>
                <c:pt idx="7">
                  <c:v>165</c:v>
                </c:pt>
                <c:pt idx="8">
                  <c:v>180</c:v>
                </c:pt>
              </c:numCache>
            </c:numRef>
          </c:val>
          <c:smooth val="0"/>
        </c:ser>
        <c:ser>
          <c:idx val="4"/>
          <c:order val="2"/>
          <c:tx>
            <c:v>Attended / Same</c:v>
          </c:tx>
          <c:spPr>
            <a:ln>
              <a:solidFill>
                <a:srgbClr val="00B0F0"/>
              </a:solidFill>
              <a:prstDash val="dash"/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dash"/>
              </a:ln>
            </c:spPr>
          </c:marker>
          <c:cat>
            <c:numRef>
              <c:f>'[2]2x2xQ linear'!$K$5:$S$5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'[2]2x2xQ linear'!$K$11:$S$11</c:f>
              <c:numCache>
                <c:formatCode>0.00</c:formatCode>
                <c:ptCount val="9"/>
                <c:pt idx="0">
                  <c:v>50</c:v>
                </c:pt>
                <c:pt idx="1">
                  <c:v>65</c:v>
                </c:pt>
                <c:pt idx="2">
                  <c:v>80</c:v>
                </c:pt>
                <c:pt idx="3">
                  <c:v>95</c:v>
                </c:pt>
                <c:pt idx="4">
                  <c:v>110</c:v>
                </c:pt>
                <c:pt idx="5">
                  <c:v>125</c:v>
                </c:pt>
                <c:pt idx="6">
                  <c:v>140</c:v>
                </c:pt>
                <c:pt idx="7">
                  <c:v>155</c:v>
                </c:pt>
                <c:pt idx="8">
                  <c:v>170</c:v>
                </c:pt>
              </c:numCache>
            </c:numRef>
          </c:val>
          <c:smooth val="0"/>
        </c:ser>
        <c:ser>
          <c:idx val="5"/>
          <c:order val="3"/>
          <c:tx>
            <c:v>Attended / Easier</c:v>
          </c:tx>
          <c:spPr>
            <a:ln>
              <a:solidFill>
                <a:srgbClr val="33CC33"/>
              </a:solidFill>
              <a:prstDash val="dash"/>
            </a:ln>
          </c:spPr>
          <c:marker>
            <c:symbol val="star"/>
            <c:size val="7"/>
            <c:spPr>
              <a:solidFill>
                <a:srgbClr val="33CC33"/>
              </a:solidFill>
              <a:ln>
                <a:solidFill>
                  <a:srgbClr val="33CC33"/>
                </a:solidFill>
                <a:prstDash val="dash"/>
              </a:ln>
            </c:spPr>
          </c:marker>
          <c:cat>
            <c:numRef>
              <c:f>'[2]2x2xQ linear'!$K$5:$S$5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'[2]2x2xQ linear'!$K$12:$S$12</c:f>
              <c:numCache>
                <c:formatCode>0.00</c:formatCode>
                <c:ptCount val="9"/>
                <c:pt idx="0">
                  <c:v>-28</c:v>
                </c:pt>
                <c:pt idx="1">
                  <c:v>12</c:v>
                </c:pt>
                <c:pt idx="2">
                  <c:v>52</c:v>
                </c:pt>
                <c:pt idx="3">
                  <c:v>92</c:v>
                </c:pt>
                <c:pt idx="4">
                  <c:v>132</c:v>
                </c:pt>
                <c:pt idx="5">
                  <c:v>172</c:v>
                </c:pt>
                <c:pt idx="6">
                  <c:v>212</c:v>
                </c:pt>
                <c:pt idx="7">
                  <c:v>252</c:v>
                </c:pt>
                <c:pt idx="8">
                  <c:v>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4208"/>
        <c:axId val="47942464"/>
      </c:lineChart>
      <c:catAx>
        <c:axId val="432942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47942464"/>
        <c:crosses val="autoZero"/>
        <c:auto val="1"/>
        <c:lblAlgn val="ctr"/>
        <c:lblOffset val="100"/>
        <c:noMultiLvlLbl val="0"/>
      </c:catAx>
      <c:valAx>
        <c:axId val="47942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329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77397084884206E-2"/>
          <c:y val="2.0581848446615116E-2"/>
          <c:w val="0.66747694615031938"/>
          <c:h val="0.92510949924725494"/>
        </c:manualLayout>
      </c:layout>
      <c:lineChart>
        <c:grouping val="standard"/>
        <c:varyColors val="0"/>
        <c:ser>
          <c:idx val="0"/>
          <c:order val="0"/>
          <c:tx>
            <c:v>Not Attend / Same</c:v>
          </c:tx>
          <c:spPr>
            <a:ln>
              <a:solidFill>
                <a:srgbClr val="00B0F0"/>
              </a:solidFill>
              <a:prstDash val="solid"/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numRef>
              <c:f>'2x3xQ'!$K$5:$S$5</c:f>
              <c:numCache>
                <c:formatCode>0.00</c:formatCode>
                <c:ptCount val="9"/>
                <c:pt idx="0">
                  <c:v>-0.21999999999999975</c:v>
                </c:pt>
                <c:pt idx="1">
                  <c:v>1.1589999999999998</c:v>
                </c:pt>
                <c:pt idx="2">
                  <c:v>2.5380000000000003</c:v>
                </c:pt>
                <c:pt idx="3">
                  <c:v>3.9170000000000003</c:v>
                </c:pt>
                <c:pt idx="4">
                  <c:v>5.2960000000000003</c:v>
                </c:pt>
                <c:pt idx="5">
                  <c:v>6.6750000000000007</c:v>
                </c:pt>
                <c:pt idx="6">
                  <c:v>8.0540000000000003</c:v>
                </c:pt>
                <c:pt idx="7">
                  <c:v>9.4329999999999998</c:v>
                </c:pt>
                <c:pt idx="8">
                  <c:v>10.812000000000001</c:v>
                </c:pt>
              </c:numCache>
            </c:numRef>
          </c:cat>
          <c:val>
            <c:numRef>
              <c:f>'2x3xQ'!$K$7:$S$7</c:f>
              <c:numCache>
                <c:formatCode>0.00</c:formatCode>
                <c:ptCount val="9"/>
                <c:pt idx="0">
                  <c:v>64.283004000000005</c:v>
                </c:pt>
                <c:pt idx="1">
                  <c:v>62.946753000000001</c:v>
                </c:pt>
                <c:pt idx="2">
                  <c:v>61.610502000000004</c:v>
                </c:pt>
                <c:pt idx="3">
                  <c:v>60.274251</c:v>
                </c:pt>
                <c:pt idx="4">
                  <c:v>58.938000000000002</c:v>
                </c:pt>
                <c:pt idx="5">
                  <c:v>57.601749000000005</c:v>
                </c:pt>
                <c:pt idx="6">
                  <c:v>56.265498000000001</c:v>
                </c:pt>
                <c:pt idx="7">
                  <c:v>54.929247000000004</c:v>
                </c:pt>
                <c:pt idx="8">
                  <c:v>53.592995999999999</c:v>
                </c:pt>
              </c:numCache>
            </c:numRef>
          </c:val>
          <c:smooth val="0"/>
        </c:ser>
        <c:ser>
          <c:idx val="1"/>
          <c:order val="1"/>
          <c:tx>
            <c:v>Not Attend / Easier</c:v>
          </c:tx>
          <c:spPr>
            <a:ln>
              <a:solidFill>
                <a:srgbClr val="33CC33"/>
              </a:solidFill>
              <a:prstDash val="solid"/>
            </a:ln>
          </c:spPr>
          <c:marker>
            <c:spPr>
              <a:solidFill>
                <a:srgbClr val="33CC33"/>
              </a:solidFill>
              <a:ln>
                <a:solidFill>
                  <a:srgbClr val="33CC33"/>
                </a:solidFill>
                <a:prstDash val="solid"/>
              </a:ln>
            </c:spPr>
          </c:marker>
          <c:cat>
            <c:numRef>
              <c:f>'2x3xQ'!$K$5:$S$5</c:f>
              <c:numCache>
                <c:formatCode>0.00</c:formatCode>
                <c:ptCount val="9"/>
                <c:pt idx="0">
                  <c:v>-0.21999999999999975</c:v>
                </c:pt>
                <c:pt idx="1">
                  <c:v>1.1589999999999998</c:v>
                </c:pt>
                <c:pt idx="2">
                  <c:v>2.5380000000000003</c:v>
                </c:pt>
                <c:pt idx="3">
                  <c:v>3.9170000000000003</c:v>
                </c:pt>
                <c:pt idx="4">
                  <c:v>5.2960000000000003</c:v>
                </c:pt>
                <c:pt idx="5">
                  <c:v>6.6750000000000007</c:v>
                </c:pt>
                <c:pt idx="6">
                  <c:v>8.0540000000000003</c:v>
                </c:pt>
                <c:pt idx="7">
                  <c:v>9.4329999999999998</c:v>
                </c:pt>
                <c:pt idx="8">
                  <c:v>10.812000000000001</c:v>
                </c:pt>
              </c:numCache>
            </c:numRef>
          </c:cat>
          <c:val>
            <c:numRef>
              <c:f>'2x3xQ'!$K$8:$S$8</c:f>
              <c:numCache>
                <c:formatCode>0.00</c:formatCode>
                <c:ptCount val="9"/>
                <c:pt idx="0">
                  <c:v>81.719008000000002</c:v>
                </c:pt>
                <c:pt idx="1">
                  <c:v>71.462006000000002</c:v>
                </c:pt>
                <c:pt idx="2">
                  <c:v>61.205004000000002</c:v>
                </c:pt>
                <c:pt idx="3">
                  <c:v>50.948002000000002</c:v>
                </c:pt>
                <c:pt idx="4">
                  <c:v>40.691000000000003</c:v>
                </c:pt>
                <c:pt idx="5">
                  <c:v>30.433998000000003</c:v>
                </c:pt>
                <c:pt idx="6">
                  <c:v>20.176995999999999</c:v>
                </c:pt>
                <c:pt idx="7">
                  <c:v>9.9199939999999991</c:v>
                </c:pt>
                <c:pt idx="8">
                  <c:v>-0.33700800000000442</c:v>
                </c:pt>
              </c:numCache>
            </c:numRef>
          </c:val>
          <c:smooth val="0"/>
        </c:ser>
        <c:ser>
          <c:idx val="2"/>
          <c:order val="2"/>
          <c:tx>
            <c:v>Not Attend / Harder</c:v>
          </c:tx>
          <c:spPr>
            <a:ln>
              <a:solidFill>
                <a:srgbClr val="CC0099"/>
              </a:solidFill>
            </a:ln>
          </c:spPr>
          <c:marker>
            <c:spPr>
              <a:solidFill>
                <a:srgbClr val="CC0099"/>
              </a:solidFill>
              <a:ln>
                <a:solidFill>
                  <a:srgbClr val="CC0099"/>
                </a:solidFill>
              </a:ln>
            </c:spPr>
          </c:marker>
          <c:cat>
            <c:numRef>
              <c:f>'2x3xQ'!$K$5:$S$5</c:f>
              <c:numCache>
                <c:formatCode>0.00</c:formatCode>
                <c:ptCount val="9"/>
                <c:pt idx="0">
                  <c:v>-0.21999999999999975</c:v>
                </c:pt>
                <c:pt idx="1">
                  <c:v>1.1589999999999998</c:v>
                </c:pt>
                <c:pt idx="2">
                  <c:v>2.5380000000000003</c:v>
                </c:pt>
                <c:pt idx="3">
                  <c:v>3.9170000000000003</c:v>
                </c:pt>
                <c:pt idx="4">
                  <c:v>5.2960000000000003</c:v>
                </c:pt>
                <c:pt idx="5">
                  <c:v>6.6750000000000007</c:v>
                </c:pt>
                <c:pt idx="6">
                  <c:v>8.0540000000000003</c:v>
                </c:pt>
                <c:pt idx="7">
                  <c:v>9.4329999999999998</c:v>
                </c:pt>
                <c:pt idx="8">
                  <c:v>10.812000000000001</c:v>
                </c:pt>
              </c:numCache>
            </c:numRef>
          </c:cat>
          <c:val>
            <c:numRef>
              <c:f>'2x3xQ'!$K$9:$S$9</c:f>
              <c:numCache>
                <c:formatCode>0.00</c:formatCode>
                <c:ptCount val="9"/>
                <c:pt idx="0">
                  <c:v>17.856448</c:v>
                </c:pt>
                <c:pt idx="1">
                  <c:v>27.815585999999996</c:v>
                </c:pt>
                <c:pt idx="2">
                  <c:v>37.774724000000006</c:v>
                </c:pt>
                <c:pt idx="3">
                  <c:v>47.733862000000002</c:v>
                </c:pt>
                <c:pt idx="4">
                  <c:v>57.693000000000005</c:v>
                </c:pt>
                <c:pt idx="5">
                  <c:v>67.652138000000008</c:v>
                </c:pt>
                <c:pt idx="6">
                  <c:v>77.611276000000004</c:v>
                </c:pt>
                <c:pt idx="7">
                  <c:v>87.570414000000014</c:v>
                </c:pt>
                <c:pt idx="8">
                  <c:v>97.52955200000001</c:v>
                </c:pt>
              </c:numCache>
            </c:numRef>
          </c:val>
          <c:smooth val="0"/>
        </c:ser>
        <c:ser>
          <c:idx val="4"/>
          <c:order val="3"/>
          <c:tx>
            <c:v>Attended / Same</c:v>
          </c:tx>
          <c:spPr>
            <a:ln>
              <a:solidFill>
                <a:srgbClr val="00B0F0"/>
              </a:solidFill>
              <a:prstDash val="dash"/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dash"/>
              </a:ln>
            </c:spPr>
          </c:marker>
          <c:cat>
            <c:numRef>
              <c:f>'2x3xQ'!$K$5:$S$5</c:f>
              <c:numCache>
                <c:formatCode>0.00</c:formatCode>
                <c:ptCount val="9"/>
                <c:pt idx="0">
                  <c:v>-0.21999999999999975</c:v>
                </c:pt>
                <c:pt idx="1">
                  <c:v>1.1589999999999998</c:v>
                </c:pt>
                <c:pt idx="2">
                  <c:v>2.5380000000000003</c:v>
                </c:pt>
                <c:pt idx="3">
                  <c:v>3.9170000000000003</c:v>
                </c:pt>
                <c:pt idx="4">
                  <c:v>5.2960000000000003</c:v>
                </c:pt>
                <c:pt idx="5">
                  <c:v>6.6750000000000007</c:v>
                </c:pt>
                <c:pt idx="6">
                  <c:v>8.0540000000000003</c:v>
                </c:pt>
                <c:pt idx="7">
                  <c:v>9.4329999999999998</c:v>
                </c:pt>
                <c:pt idx="8">
                  <c:v>10.812000000000001</c:v>
                </c:pt>
              </c:numCache>
            </c:numRef>
          </c:cat>
          <c:val>
            <c:numRef>
              <c:f>'2x3xQ'!$K$11:$S$11</c:f>
              <c:numCache>
                <c:formatCode>0.00</c:formatCode>
                <c:ptCount val="9"/>
                <c:pt idx="0">
                  <c:v>28.756440000000012</c:v>
                </c:pt>
                <c:pt idx="1">
                  <c:v>36.561580000000006</c:v>
                </c:pt>
                <c:pt idx="2">
                  <c:v>44.366720000000008</c:v>
                </c:pt>
                <c:pt idx="3">
                  <c:v>52.171860000000002</c:v>
                </c:pt>
                <c:pt idx="4">
                  <c:v>59.977000000000004</c:v>
                </c:pt>
                <c:pt idx="5">
                  <c:v>67.782139999999998</c:v>
                </c:pt>
                <c:pt idx="6">
                  <c:v>75.587279999999993</c:v>
                </c:pt>
                <c:pt idx="7">
                  <c:v>83.392420000000001</c:v>
                </c:pt>
                <c:pt idx="8">
                  <c:v>91.197559999999996</c:v>
                </c:pt>
              </c:numCache>
            </c:numRef>
          </c:val>
          <c:smooth val="0"/>
        </c:ser>
        <c:ser>
          <c:idx val="5"/>
          <c:order val="4"/>
          <c:tx>
            <c:v>Attended / Easier</c:v>
          </c:tx>
          <c:spPr>
            <a:ln>
              <a:solidFill>
                <a:srgbClr val="33CC33"/>
              </a:solidFill>
              <a:prstDash val="dash"/>
            </a:ln>
          </c:spPr>
          <c:marker>
            <c:symbol val="star"/>
            <c:size val="7"/>
            <c:spPr>
              <a:solidFill>
                <a:srgbClr val="33CC33"/>
              </a:solidFill>
              <a:ln>
                <a:solidFill>
                  <a:srgbClr val="33CC33"/>
                </a:solidFill>
                <a:prstDash val="dash"/>
              </a:ln>
            </c:spPr>
          </c:marker>
          <c:cat>
            <c:numRef>
              <c:f>'2x3xQ'!$K$5:$S$5</c:f>
              <c:numCache>
                <c:formatCode>0.00</c:formatCode>
                <c:ptCount val="9"/>
                <c:pt idx="0">
                  <c:v>-0.21999999999999975</c:v>
                </c:pt>
                <c:pt idx="1">
                  <c:v>1.1589999999999998</c:v>
                </c:pt>
                <c:pt idx="2">
                  <c:v>2.5380000000000003</c:v>
                </c:pt>
                <c:pt idx="3">
                  <c:v>3.9170000000000003</c:v>
                </c:pt>
                <c:pt idx="4">
                  <c:v>5.2960000000000003</c:v>
                </c:pt>
                <c:pt idx="5">
                  <c:v>6.6750000000000007</c:v>
                </c:pt>
                <c:pt idx="6">
                  <c:v>8.0540000000000003</c:v>
                </c:pt>
                <c:pt idx="7">
                  <c:v>9.4329999999999998</c:v>
                </c:pt>
                <c:pt idx="8">
                  <c:v>10.812000000000001</c:v>
                </c:pt>
              </c:numCache>
            </c:numRef>
          </c:cat>
          <c:val>
            <c:numRef>
              <c:f>'2x3xQ'!$K$12:$S$12</c:f>
              <c:numCache>
                <c:formatCode>0.00</c:formatCode>
                <c:ptCount val="9"/>
                <c:pt idx="0">
                  <c:v>63.617772000000016</c:v>
                </c:pt>
                <c:pt idx="1">
                  <c:v>59.802079000000006</c:v>
                </c:pt>
                <c:pt idx="2">
                  <c:v>55.98638600000001</c:v>
                </c:pt>
                <c:pt idx="3">
                  <c:v>52.170693000000007</c:v>
                </c:pt>
                <c:pt idx="4">
                  <c:v>48.355000000000004</c:v>
                </c:pt>
                <c:pt idx="5">
                  <c:v>44.539307000000001</c:v>
                </c:pt>
                <c:pt idx="6">
                  <c:v>40.723613999999998</c:v>
                </c:pt>
                <c:pt idx="7">
                  <c:v>36.907921000000002</c:v>
                </c:pt>
                <c:pt idx="8">
                  <c:v>33.092227999999992</c:v>
                </c:pt>
              </c:numCache>
            </c:numRef>
          </c:val>
          <c:smooth val="0"/>
        </c:ser>
        <c:ser>
          <c:idx val="6"/>
          <c:order val="5"/>
          <c:tx>
            <c:v>Attended / Harder</c:v>
          </c:tx>
          <c:spPr>
            <a:ln>
              <a:solidFill>
                <a:srgbClr val="CC0099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CC0099"/>
              </a:solidFill>
              <a:ln>
                <a:solidFill>
                  <a:srgbClr val="CC0099"/>
                </a:solidFill>
                <a:prstDash val="dash"/>
              </a:ln>
            </c:spPr>
          </c:marker>
          <c:cat>
            <c:numRef>
              <c:f>'2x3xQ'!$K$5:$S$5</c:f>
              <c:numCache>
                <c:formatCode>0.00</c:formatCode>
                <c:ptCount val="9"/>
                <c:pt idx="0">
                  <c:v>-0.21999999999999975</c:v>
                </c:pt>
                <c:pt idx="1">
                  <c:v>1.1589999999999998</c:v>
                </c:pt>
                <c:pt idx="2">
                  <c:v>2.5380000000000003</c:v>
                </c:pt>
                <c:pt idx="3">
                  <c:v>3.9170000000000003</c:v>
                </c:pt>
                <c:pt idx="4">
                  <c:v>5.2960000000000003</c:v>
                </c:pt>
                <c:pt idx="5">
                  <c:v>6.6750000000000007</c:v>
                </c:pt>
                <c:pt idx="6">
                  <c:v>8.0540000000000003</c:v>
                </c:pt>
                <c:pt idx="7">
                  <c:v>9.4329999999999998</c:v>
                </c:pt>
                <c:pt idx="8">
                  <c:v>10.812000000000001</c:v>
                </c:pt>
              </c:numCache>
            </c:numRef>
          </c:cat>
          <c:val>
            <c:numRef>
              <c:f>'2x3xQ'!$K$13:$S$13</c:f>
              <c:numCache>
                <c:formatCode>0.00</c:formatCode>
                <c:ptCount val="9"/>
                <c:pt idx="0">
                  <c:v>41.659080000000003</c:v>
                </c:pt>
                <c:pt idx="1">
                  <c:v>49.064309999999999</c:v>
                </c:pt>
                <c:pt idx="2">
                  <c:v>56.469540000000009</c:v>
                </c:pt>
                <c:pt idx="3">
                  <c:v>63.874770000000005</c:v>
                </c:pt>
                <c:pt idx="4">
                  <c:v>71.28</c:v>
                </c:pt>
                <c:pt idx="5">
                  <c:v>78.685230000000004</c:v>
                </c:pt>
                <c:pt idx="6">
                  <c:v>86.090460000000007</c:v>
                </c:pt>
                <c:pt idx="7">
                  <c:v>93.49569000000001</c:v>
                </c:pt>
                <c:pt idx="8">
                  <c:v>100.90092000000001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53440"/>
        <c:axId val="60644096"/>
      </c:lineChart>
      <c:catAx>
        <c:axId val="418534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60644096"/>
        <c:crosses val="autoZero"/>
        <c:auto val="1"/>
        <c:lblAlgn val="ctr"/>
        <c:lblOffset val="100"/>
        <c:noMultiLvlLbl val="0"/>
      </c:catAx>
      <c:valAx>
        <c:axId val="60644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1853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43750354647808E-2"/>
          <c:y val="2.9745531641096772E-2"/>
          <c:w val="0.61657181576338571"/>
          <c:h val="0.7718575399106592"/>
        </c:manualLayout>
      </c:layout>
      <c:lineChart>
        <c:grouping val="standard"/>
        <c:varyColors val="0"/>
        <c:ser>
          <c:idx val="0"/>
          <c:order val="0"/>
          <c:tx>
            <c:v>NonTrad - High Friend Support</c:v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'[1]2xQxQ linear'!$L$5:$T$5</c:f>
              <c:numCache>
                <c:formatCode>0.00</c:formatCode>
                <c:ptCount val="9"/>
                <c:pt idx="0">
                  <c:v>-6.1960000000000015</c:v>
                </c:pt>
                <c:pt idx="1">
                  <c:v>-2.4720000000000013</c:v>
                </c:pt>
                <c:pt idx="2">
                  <c:v>1.2519999999999989</c:v>
                </c:pt>
                <c:pt idx="3">
                  <c:v>4.9759999999999991</c:v>
                </c:pt>
                <c:pt idx="4">
                  <c:v>8.6999999999999993</c:v>
                </c:pt>
                <c:pt idx="5">
                  <c:v>12.423999999999999</c:v>
                </c:pt>
                <c:pt idx="6">
                  <c:v>16.148</c:v>
                </c:pt>
                <c:pt idx="7">
                  <c:v>19.872</c:v>
                </c:pt>
                <c:pt idx="8">
                  <c:v>23.596</c:v>
                </c:pt>
              </c:numCache>
            </c:numRef>
          </c:cat>
          <c:val>
            <c:numRef>
              <c:f>'[1]2xQxQ linear'!$L$7:$T$7</c:f>
              <c:numCache>
                <c:formatCode>General</c:formatCode>
                <c:ptCount val="9"/>
                <c:pt idx="0">
                  <c:v>0.83294460815999971</c:v>
                </c:pt>
                <c:pt idx="1">
                  <c:v>1.8308547961199997</c:v>
                </c:pt>
                <c:pt idx="2">
                  <c:v>2.8287649840800002</c:v>
                </c:pt>
                <c:pt idx="3">
                  <c:v>3.8266751720400007</c:v>
                </c:pt>
                <c:pt idx="4">
                  <c:v>4.8245853600000004</c:v>
                </c:pt>
                <c:pt idx="5">
                  <c:v>5.82249554796</c:v>
                </c:pt>
                <c:pt idx="6">
                  <c:v>6.8204057359200005</c:v>
                </c:pt>
                <c:pt idx="7">
                  <c:v>7.8183159238800002</c:v>
                </c:pt>
                <c:pt idx="8">
                  <c:v>8.8162261118399989</c:v>
                </c:pt>
              </c:numCache>
            </c:numRef>
          </c:val>
          <c:smooth val="0"/>
        </c:ser>
        <c:ser>
          <c:idx val="1"/>
          <c:order val="1"/>
          <c:tx>
            <c:v>NonTrad - Moderate Friend Support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'[1]2xQxQ linear'!$L$5:$T$5</c:f>
              <c:numCache>
                <c:formatCode>0.00</c:formatCode>
                <c:ptCount val="9"/>
                <c:pt idx="0">
                  <c:v>-6.1960000000000015</c:v>
                </c:pt>
                <c:pt idx="1">
                  <c:v>-2.4720000000000013</c:v>
                </c:pt>
                <c:pt idx="2">
                  <c:v>1.2519999999999989</c:v>
                </c:pt>
                <c:pt idx="3">
                  <c:v>4.9759999999999991</c:v>
                </c:pt>
                <c:pt idx="4">
                  <c:v>8.6999999999999993</c:v>
                </c:pt>
                <c:pt idx="5">
                  <c:v>12.423999999999999</c:v>
                </c:pt>
                <c:pt idx="6">
                  <c:v>16.148</c:v>
                </c:pt>
                <c:pt idx="7">
                  <c:v>19.872</c:v>
                </c:pt>
                <c:pt idx="8">
                  <c:v>23.596</c:v>
                </c:pt>
              </c:numCache>
            </c:numRef>
          </c:cat>
          <c:val>
            <c:numRef>
              <c:f>'[1]2xQxQ linear'!$L$8:$T$8</c:f>
              <c:numCache>
                <c:formatCode>General</c:formatCode>
                <c:ptCount val="9"/>
                <c:pt idx="0">
                  <c:v>1.7295279999999993</c:v>
                </c:pt>
                <c:pt idx="1">
                  <c:v>2.9658959999999994</c:v>
                </c:pt>
                <c:pt idx="2">
                  <c:v>4.2022639999999996</c:v>
                </c:pt>
                <c:pt idx="3">
                  <c:v>5.4386320000000001</c:v>
                </c:pt>
                <c:pt idx="4">
                  <c:v>6.6749999999999998</c:v>
                </c:pt>
                <c:pt idx="5">
                  <c:v>7.9113679999999995</c:v>
                </c:pt>
                <c:pt idx="6">
                  <c:v>9.1477360000000001</c:v>
                </c:pt>
                <c:pt idx="7">
                  <c:v>10.384104000000001</c:v>
                </c:pt>
                <c:pt idx="8">
                  <c:v>11.620471999999999</c:v>
                </c:pt>
              </c:numCache>
            </c:numRef>
          </c:val>
          <c:smooth val="0"/>
        </c:ser>
        <c:ser>
          <c:idx val="2"/>
          <c:order val="2"/>
          <c:tx>
            <c:v>NonTrad - Low Friend Support</c:v>
          </c:tx>
          <c:spPr>
            <a:ln>
              <a:solidFill>
                <a:srgbClr val="D60093"/>
              </a:solidFill>
            </a:ln>
          </c:spPr>
          <c:marker>
            <c:spPr>
              <a:solidFill>
                <a:srgbClr val="D60093"/>
              </a:solidFill>
              <a:ln>
                <a:solidFill>
                  <a:srgbClr val="D60093"/>
                </a:solidFill>
              </a:ln>
            </c:spPr>
          </c:marker>
          <c:cat>
            <c:numRef>
              <c:f>'[1]2xQxQ linear'!$L$5:$T$5</c:f>
              <c:numCache>
                <c:formatCode>0.00</c:formatCode>
                <c:ptCount val="9"/>
                <c:pt idx="0">
                  <c:v>-6.1960000000000015</c:v>
                </c:pt>
                <c:pt idx="1">
                  <c:v>-2.4720000000000013</c:v>
                </c:pt>
                <c:pt idx="2">
                  <c:v>1.2519999999999989</c:v>
                </c:pt>
                <c:pt idx="3">
                  <c:v>4.9759999999999991</c:v>
                </c:pt>
                <c:pt idx="4">
                  <c:v>8.6999999999999993</c:v>
                </c:pt>
                <c:pt idx="5">
                  <c:v>12.423999999999999</c:v>
                </c:pt>
                <c:pt idx="6">
                  <c:v>16.148</c:v>
                </c:pt>
                <c:pt idx="7">
                  <c:v>19.872</c:v>
                </c:pt>
                <c:pt idx="8">
                  <c:v>23.596</c:v>
                </c:pt>
              </c:numCache>
            </c:numRef>
          </c:cat>
          <c:val>
            <c:numRef>
              <c:f>'[1]2xQxQ linear'!$L$9:$T$9</c:f>
              <c:numCache>
                <c:formatCode>General</c:formatCode>
                <c:ptCount val="9"/>
                <c:pt idx="0">
                  <c:v>2.6261113918399985</c:v>
                </c:pt>
                <c:pt idx="1">
                  <c:v>4.1009372038799992</c:v>
                </c:pt>
                <c:pt idx="2">
                  <c:v>5.5757630159199989</c:v>
                </c:pt>
                <c:pt idx="3">
                  <c:v>7.0505888279599995</c:v>
                </c:pt>
                <c:pt idx="4">
                  <c:v>8.5254146399999993</c:v>
                </c:pt>
                <c:pt idx="5">
                  <c:v>10.00024045204</c:v>
                </c:pt>
                <c:pt idx="6">
                  <c:v>11.475066264080001</c:v>
                </c:pt>
                <c:pt idx="7">
                  <c:v>12.949892076120001</c:v>
                </c:pt>
                <c:pt idx="8">
                  <c:v>14.42471788816</c:v>
                </c:pt>
              </c:numCache>
            </c:numRef>
          </c:val>
          <c:smooth val="0"/>
        </c:ser>
        <c:ser>
          <c:idx val="4"/>
          <c:order val="3"/>
          <c:tx>
            <c:v>Traditional - High Friend Support</c:v>
          </c:tx>
          <c:spPr>
            <a:ln>
              <a:solidFill>
                <a:srgbClr val="00B0F0"/>
              </a:solidFill>
              <a:prstDash val="dash"/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dash"/>
              </a:ln>
            </c:spPr>
          </c:marker>
          <c:cat>
            <c:numRef>
              <c:f>'[1]2xQxQ linear'!$L$5:$T$5</c:f>
              <c:numCache>
                <c:formatCode>0.00</c:formatCode>
                <c:ptCount val="9"/>
                <c:pt idx="0">
                  <c:v>-6.1960000000000015</c:v>
                </c:pt>
                <c:pt idx="1">
                  <c:v>-2.4720000000000013</c:v>
                </c:pt>
                <c:pt idx="2">
                  <c:v>1.2519999999999989</c:v>
                </c:pt>
                <c:pt idx="3">
                  <c:v>4.9759999999999991</c:v>
                </c:pt>
                <c:pt idx="4">
                  <c:v>8.6999999999999993</c:v>
                </c:pt>
                <c:pt idx="5">
                  <c:v>12.423999999999999</c:v>
                </c:pt>
                <c:pt idx="6">
                  <c:v>16.148</c:v>
                </c:pt>
                <c:pt idx="7">
                  <c:v>19.872</c:v>
                </c:pt>
                <c:pt idx="8">
                  <c:v>23.596</c:v>
                </c:pt>
              </c:numCache>
            </c:numRef>
          </c:cat>
          <c:val>
            <c:numRef>
              <c:f>'[1]2xQxQ linear'!$L$11:$T$11</c:f>
              <c:numCache>
                <c:formatCode>General</c:formatCode>
                <c:ptCount val="9"/>
                <c:pt idx="0">
                  <c:v>7.4025915639199997</c:v>
                </c:pt>
                <c:pt idx="1">
                  <c:v>7.1269559054399991</c:v>
                </c:pt>
                <c:pt idx="2">
                  <c:v>6.8513202469599994</c:v>
                </c:pt>
                <c:pt idx="3">
                  <c:v>6.5756845884800006</c:v>
                </c:pt>
                <c:pt idx="4">
                  <c:v>6.30004893</c:v>
                </c:pt>
                <c:pt idx="5">
                  <c:v>6.0244132715199994</c:v>
                </c:pt>
                <c:pt idx="6">
                  <c:v>5.7487776130400006</c:v>
                </c:pt>
                <c:pt idx="7">
                  <c:v>5.4731419545600009</c:v>
                </c:pt>
                <c:pt idx="8">
                  <c:v>5.1975062960800003</c:v>
                </c:pt>
              </c:numCache>
            </c:numRef>
          </c:val>
          <c:smooth val="0"/>
        </c:ser>
        <c:ser>
          <c:idx val="5"/>
          <c:order val="4"/>
          <c:tx>
            <c:v>Traditional - Medium Friend Support</c:v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dash"/>
              </a:ln>
            </c:spPr>
          </c:marker>
          <c:cat>
            <c:numRef>
              <c:f>'[1]2xQxQ linear'!$L$5:$T$5</c:f>
              <c:numCache>
                <c:formatCode>0.00</c:formatCode>
                <c:ptCount val="9"/>
                <c:pt idx="0">
                  <c:v>-6.1960000000000015</c:v>
                </c:pt>
                <c:pt idx="1">
                  <c:v>-2.4720000000000013</c:v>
                </c:pt>
                <c:pt idx="2">
                  <c:v>1.2519999999999989</c:v>
                </c:pt>
                <c:pt idx="3">
                  <c:v>4.9759999999999991</c:v>
                </c:pt>
                <c:pt idx="4">
                  <c:v>8.6999999999999993</c:v>
                </c:pt>
                <c:pt idx="5">
                  <c:v>12.423999999999999</c:v>
                </c:pt>
                <c:pt idx="6">
                  <c:v>16.148</c:v>
                </c:pt>
                <c:pt idx="7">
                  <c:v>19.872</c:v>
                </c:pt>
                <c:pt idx="8">
                  <c:v>23.596</c:v>
                </c:pt>
              </c:numCache>
            </c:numRef>
          </c:cat>
          <c:val>
            <c:numRef>
              <c:f>'[1]2xQxQ linear'!$L$12:$T$12</c:f>
              <c:numCache>
                <c:formatCode>General</c:formatCode>
                <c:ptCount val="9"/>
                <c:pt idx="0">
                  <c:v>4.5116479999999992</c:v>
                </c:pt>
                <c:pt idx="1">
                  <c:v>5.3942360000000003</c:v>
                </c:pt>
                <c:pt idx="2">
                  <c:v>6.2768239999999995</c:v>
                </c:pt>
                <c:pt idx="3">
                  <c:v>7.1594120000000006</c:v>
                </c:pt>
                <c:pt idx="4">
                  <c:v>8.0419999999999998</c:v>
                </c:pt>
                <c:pt idx="5">
                  <c:v>8.924588</c:v>
                </c:pt>
                <c:pt idx="6">
                  <c:v>9.8071759999999983</c:v>
                </c:pt>
                <c:pt idx="7">
                  <c:v>10.689764000000002</c:v>
                </c:pt>
                <c:pt idx="8">
                  <c:v>11.572352</c:v>
                </c:pt>
              </c:numCache>
            </c:numRef>
          </c:val>
          <c:smooth val="0"/>
        </c:ser>
        <c:ser>
          <c:idx val="6"/>
          <c:order val="5"/>
          <c:tx>
            <c:v>Traditional - Low  Friend Support</c:v>
          </c:tx>
          <c:spPr>
            <a:ln>
              <a:solidFill>
                <a:srgbClr val="D60093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D60093"/>
              </a:solidFill>
              <a:ln>
                <a:solidFill>
                  <a:srgbClr val="D60093"/>
                </a:solidFill>
                <a:prstDash val="dash"/>
              </a:ln>
            </c:spPr>
          </c:marker>
          <c:cat>
            <c:numRef>
              <c:f>'[1]2xQxQ linear'!$L$5:$T$5</c:f>
              <c:numCache>
                <c:formatCode>0.00</c:formatCode>
                <c:ptCount val="9"/>
                <c:pt idx="0">
                  <c:v>-6.1960000000000015</c:v>
                </c:pt>
                <c:pt idx="1">
                  <c:v>-2.4720000000000013</c:v>
                </c:pt>
                <c:pt idx="2">
                  <c:v>1.2519999999999989</c:v>
                </c:pt>
                <c:pt idx="3">
                  <c:v>4.9759999999999991</c:v>
                </c:pt>
                <c:pt idx="4">
                  <c:v>8.6999999999999993</c:v>
                </c:pt>
                <c:pt idx="5">
                  <c:v>12.423999999999999</c:v>
                </c:pt>
                <c:pt idx="6">
                  <c:v>16.148</c:v>
                </c:pt>
                <c:pt idx="7">
                  <c:v>19.872</c:v>
                </c:pt>
                <c:pt idx="8">
                  <c:v>23.596</c:v>
                </c:pt>
              </c:numCache>
            </c:numRef>
          </c:cat>
          <c:val>
            <c:numRef>
              <c:f>'[1]2xQxQ linear'!$L$13:$T$13</c:f>
              <c:numCache>
                <c:formatCode>General</c:formatCode>
                <c:ptCount val="9"/>
                <c:pt idx="0">
                  <c:v>1.6207044360799991</c:v>
                </c:pt>
                <c:pt idx="1">
                  <c:v>3.66151609456</c:v>
                </c:pt>
                <c:pt idx="2">
                  <c:v>5.7023277530399996</c:v>
                </c:pt>
                <c:pt idx="3">
                  <c:v>7.7431394115200005</c:v>
                </c:pt>
                <c:pt idx="4">
                  <c:v>9.7839510699999988</c:v>
                </c:pt>
                <c:pt idx="5">
                  <c:v>11.824762728480001</c:v>
                </c:pt>
                <c:pt idx="6">
                  <c:v>13.865574386959999</c:v>
                </c:pt>
                <c:pt idx="7">
                  <c:v>15.906386045440003</c:v>
                </c:pt>
                <c:pt idx="8">
                  <c:v>17.947197703920001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8512"/>
        <c:axId val="47945920"/>
      </c:lineChart>
      <c:catAx>
        <c:axId val="462085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47945920"/>
        <c:crosses val="autoZero"/>
        <c:auto val="1"/>
        <c:lblAlgn val="ctr"/>
        <c:lblOffset val="100"/>
        <c:noMultiLvlLbl val="0"/>
      </c:catAx>
      <c:valAx>
        <c:axId val="4794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08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15974150958402927"/>
          <c:w val="0.68563604549431323"/>
          <c:h val="0.59855430949919142"/>
        </c:manualLayout>
      </c:layout>
      <c:lineChart>
        <c:grouping val="standard"/>
        <c:varyColors val="0"/>
        <c:ser>
          <c:idx val="0"/>
          <c:order val="0"/>
          <c:tx>
            <c:v>High FRSS</c:v>
          </c:tx>
          <c:cat>
            <c:numRef>
              <c:f>'[1]2xQxQ linear'!$N$5:$T$5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'[1]2xQxQ linear'!$N$7:$T$7</c:f>
              <c:numCache>
                <c:formatCode>General</c:formatCode>
                <c:ptCount val="7"/>
                <c:pt idx="0">
                  <c:v>2.8287649840800002</c:v>
                </c:pt>
                <c:pt idx="1">
                  <c:v>3.8266751720400007</c:v>
                </c:pt>
                <c:pt idx="2">
                  <c:v>4.8245853600000004</c:v>
                </c:pt>
                <c:pt idx="3">
                  <c:v>5.82249554796</c:v>
                </c:pt>
                <c:pt idx="4">
                  <c:v>6.8204057359200005</c:v>
                </c:pt>
                <c:pt idx="5">
                  <c:v>7.8183159238800002</c:v>
                </c:pt>
                <c:pt idx="6">
                  <c:v>8.8162261118399989</c:v>
                </c:pt>
              </c:numCache>
            </c:numRef>
          </c:val>
          <c:smooth val="0"/>
        </c:ser>
        <c:ser>
          <c:idx val="1"/>
          <c:order val="1"/>
          <c:tx>
            <c:v>Med FRSS</c:v>
          </c:tx>
          <c:cat>
            <c:numRef>
              <c:f>'[1]2xQxQ linear'!$N$5:$T$5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'[1]2xQxQ linear'!$N$8:$T$8</c:f>
              <c:numCache>
                <c:formatCode>General</c:formatCode>
                <c:ptCount val="7"/>
                <c:pt idx="0">
                  <c:v>4.2022639999999996</c:v>
                </c:pt>
                <c:pt idx="1">
                  <c:v>5.4386320000000001</c:v>
                </c:pt>
                <c:pt idx="2">
                  <c:v>6.6749999999999998</c:v>
                </c:pt>
                <c:pt idx="3">
                  <c:v>7.9113679999999995</c:v>
                </c:pt>
                <c:pt idx="4">
                  <c:v>9.1477360000000001</c:v>
                </c:pt>
                <c:pt idx="5">
                  <c:v>10.384104000000001</c:v>
                </c:pt>
                <c:pt idx="6">
                  <c:v>11.620471999999999</c:v>
                </c:pt>
              </c:numCache>
            </c:numRef>
          </c:val>
          <c:smooth val="0"/>
        </c:ser>
        <c:ser>
          <c:idx val="2"/>
          <c:order val="2"/>
          <c:tx>
            <c:v>Low FRSS</c:v>
          </c:tx>
          <c:cat>
            <c:numRef>
              <c:f>'[1]2xQxQ linear'!$N$5:$T$5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'[1]2xQxQ linear'!$N$9:$T$9</c:f>
              <c:numCache>
                <c:formatCode>General</c:formatCode>
                <c:ptCount val="7"/>
                <c:pt idx="0">
                  <c:v>5.5757630159199989</c:v>
                </c:pt>
                <c:pt idx="1">
                  <c:v>7.0505888279599995</c:v>
                </c:pt>
                <c:pt idx="2">
                  <c:v>8.5254146399999993</c:v>
                </c:pt>
                <c:pt idx="3">
                  <c:v>10.00024045204</c:v>
                </c:pt>
                <c:pt idx="4">
                  <c:v>11.475066264080001</c:v>
                </c:pt>
                <c:pt idx="5">
                  <c:v>12.949892076120001</c:v>
                </c:pt>
                <c:pt idx="6">
                  <c:v>14.42471788816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0048"/>
        <c:axId val="57934976"/>
      </c:lineChart>
      <c:catAx>
        <c:axId val="462100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57934976"/>
        <c:crosses val="autoZero"/>
        <c:auto val="1"/>
        <c:lblAlgn val="ctr"/>
        <c:lblOffset val="100"/>
        <c:noMultiLvlLbl val="0"/>
      </c:catAx>
      <c:valAx>
        <c:axId val="57934976"/>
        <c:scaling>
          <c:orientation val="minMax"/>
          <c:max val="18"/>
          <c:min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1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14246006560465851"/>
          <c:w val="0.68563604549431323"/>
          <c:h val="0.59092667489219031"/>
        </c:manualLayout>
      </c:layout>
      <c:lineChart>
        <c:grouping val="standard"/>
        <c:varyColors val="0"/>
        <c:ser>
          <c:idx val="0"/>
          <c:order val="0"/>
          <c:tx>
            <c:v>High FRSS</c:v>
          </c:tx>
          <c:cat>
            <c:numRef>
              <c:f>'[1]2xQxQ linear'!$N$5:$T$5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'[1]2xQxQ linear'!$N$11:$T$11</c:f>
              <c:numCache>
                <c:formatCode>General</c:formatCode>
                <c:ptCount val="7"/>
                <c:pt idx="0">
                  <c:v>6.8513202469599994</c:v>
                </c:pt>
                <c:pt idx="1">
                  <c:v>6.5756845884800006</c:v>
                </c:pt>
                <c:pt idx="2">
                  <c:v>6.30004893</c:v>
                </c:pt>
                <c:pt idx="3">
                  <c:v>6.0244132715199994</c:v>
                </c:pt>
                <c:pt idx="4">
                  <c:v>5.7487776130400006</c:v>
                </c:pt>
                <c:pt idx="5">
                  <c:v>5.4731419545600009</c:v>
                </c:pt>
                <c:pt idx="6">
                  <c:v>5.1975062960800003</c:v>
                </c:pt>
              </c:numCache>
            </c:numRef>
          </c:val>
          <c:smooth val="0"/>
        </c:ser>
        <c:ser>
          <c:idx val="1"/>
          <c:order val="1"/>
          <c:tx>
            <c:v>Med FRSS</c:v>
          </c:tx>
          <c:cat>
            <c:numRef>
              <c:f>'[1]2xQxQ linear'!$N$5:$T$5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'[1]2xQxQ linear'!$N$12:$T$12</c:f>
              <c:numCache>
                <c:formatCode>General</c:formatCode>
                <c:ptCount val="7"/>
                <c:pt idx="0">
                  <c:v>6.2768239999999995</c:v>
                </c:pt>
                <c:pt idx="1">
                  <c:v>7.1594120000000006</c:v>
                </c:pt>
                <c:pt idx="2">
                  <c:v>8.0419999999999998</c:v>
                </c:pt>
                <c:pt idx="3">
                  <c:v>8.924588</c:v>
                </c:pt>
                <c:pt idx="4">
                  <c:v>9.8071759999999983</c:v>
                </c:pt>
                <c:pt idx="5">
                  <c:v>10.689764000000002</c:v>
                </c:pt>
                <c:pt idx="6">
                  <c:v>11.572352</c:v>
                </c:pt>
              </c:numCache>
            </c:numRef>
          </c:val>
          <c:smooth val="0"/>
        </c:ser>
        <c:ser>
          <c:idx val="2"/>
          <c:order val="2"/>
          <c:tx>
            <c:v>Low FRSS</c:v>
          </c:tx>
          <c:cat>
            <c:numRef>
              <c:f>'[1]2xQxQ linear'!$N$5:$T$5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'[1]2xQxQ linear'!$N$13:$T$13</c:f>
              <c:numCache>
                <c:formatCode>General</c:formatCode>
                <c:ptCount val="7"/>
                <c:pt idx="0">
                  <c:v>5.7023277530399996</c:v>
                </c:pt>
                <c:pt idx="1">
                  <c:v>7.7431394115200005</c:v>
                </c:pt>
                <c:pt idx="2">
                  <c:v>9.7839510699999988</c:v>
                </c:pt>
                <c:pt idx="3">
                  <c:v>11.824762728480001</c:v>
                </c:pt>
                <c:pt idx="4">
                  <c:v>13.865574386959999</c:v>
                </c:pt>
                <c:pt idx="5">
                  <c:v>15.906386045440003</c:v>
                </c:pt>
                <c:pt idx="6">
                  <c:v>17.947197703920001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2976"/>
        <c:axId val="57939008"/>
      </c:lineChart>
      <c:catAx>
        <c:axId val="375029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57939008"/>
        <c:crosses val="autoZero"/>
        <c:auto val="1"/>
        <c:lblAlgn val="ctr"/>
        <c:lblOffset val="100"/>
        <c:noMultiLvlLbl val="0"/>
      </c:catAx>
      <c:valAx>
        <c:axId val="57939008"/>
        <c:scaling>
          <c:orientation val="minMax"/>
          <c:max val="18"/>
          <c:min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502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10629921259842E-2"/>
          <c:y val="0.14872532978832192"/>
          <c:w val="0.67745494313210852"/>
          <c:h val="0.64058952858165452"/>
        </c:manualLayout>
      </c:layout>
      <c:lineChart>
        <c:grouping val="standard"/>
        <c:varyColors val="0"/>
        <c:ser>
          <c:idx val="0"/>
          <c:order val="0"/>
          <c:tx>
            <c:v>High FRSS</c:v>
          </c:tx>
          <c:cat>
            <c:numRef>
              <c:f>QxQxQ!$R$5:$X$5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QxQxQ!$R$7:$X$7</c:f>
              <c:numCache>
                <c:formatCode>General</c:formatCode>
                <c:ptCount val="7"/>
                <c:pt idx="0">
                  <c:v>7.6122766750476805</c:v>
                </c:pt>
                <c:pt idx="1">
                  <c:v>8.5788880593938401</c:v>
                </c:pt>
                <c:pt idx="2">
                  <c:v>9.5454994437400007</c:v>
                </c:pt>
                <c:pt idx="3">
                  <c:v>10.512110828086159</c:v>
                </c:pt>
                <c:pt idx="4">
                  <c:v>11.47872221243232</c:v>
                </c:pt>
                <c:pt idx="5">
                  <c:v>12.445333596778481</c:v>
                </c:pt>
                <c:pt idx="6">
                  <c:v>13.411944981124639</c:v>
                </c:pt>
              </c:numCache>
            </c:numRef>
          </c:val>
          <c:smooth val="0"/>
        </c:ser>
        <c:ser>
          <c:idx val="1"/>
          <c:order val="1"/>
          <c:tx>
            <c:v>Med FRSS</c:v>
          </c:tx>
          <c:cat>
            <c:numRef>
              <c:f>QxQxQ!$R$5:$X$5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QxQxQ!$R$8:$X$8</c:f>
              <c:numCache>
                <c:formatCode>General</c:formatCode>
                <c:ptCount val="7"/>
                <c:pt idx="0">
                  <c:v>7.6608451039999998</c:v>
                </c:pt>
                <c:pt idx="1">
                  <c:v>8.7235890519999995</c:v>
                </c:pt>
                <c:pt idx="2">
                  <c:v>9.7863330000000008</c:v>
                </c:pt>
                <c:pt idx="3">
                  <c:v>10.849076948</c:v>
                </c:pt>
                <c:pt idx="4">
                  <c:v>11.911820896</c:v>
                </c:pt>
                <c:pt idx="5">
                  <c:v>12.974564844000001</c:v>
                </c:pt>
                <c:pt idx="6">
                  <c:v>14.037308791999999</c:v>
                </c:pt>
              </c:numCache>
            </c:numRef>
          </c:val>
          <c:smooth val="0"/>
        </c:ser>
        <c:ser>
          <c:idx val="2"/>
          <c:order val="2"/>
          <c:tx>
            <c:v>Low FRSS</c:v>
          </c:tx>
          <c:cat>
            <c:numRef>
              <c:f>QxQxQ!$R$5:$X$5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QxQxQ!$R$9:$X$9</c:f>
              <c:numCache>
                <c:formatCode>General</c:formatCode>
                <c:ptCount val="7"/>
                <c:pt idx="0">
                  <c:v>7.7094135329523192</c:v>
                </c:pt>
                <c:pt idx="1">
                  <c:v>8.8682900446061588</c:v>
                </c:pt>
                <c:pt idx="2">
                  <c:v>10.027166556260001</c:v>
                </c:pt>
                <c:pt idx="3">
                  <c:v>11.186043067913841</c:v>
                </c:pt>
                <c:pt idx="4">
                  <c:v>12.34491957956768</c:v>
                </c:pt>
                <c:pt idx="5">
                  <c:v>13.503796091221522</c:v>
                </c:pt>
                <c:pt idx="6">
                  <c:v>14.662672602875359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38784"/>
        <c:axId val="146034624"/>
      </c:lineChart>
      <c:catAx>
        <c:axId val="420387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6034624"/>
        <c:crosses val="autoZero"/>
        <c:auto val="1"/>
        <c:lblAlgn val="ctr"/>
        <c:lblOffset val="100"/>
        <c:noMultiLvlLbl val="0"/>
      </c:catAx>
      <c:valAx>
        <c:axId val="146034624"/>
        <c:scaling>
          <c:orientation val="minMax"/>
          <c:max val="15"/>
          <c:min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38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14389283022790467"/>
          <c:w val="0.68563604549431323"/>
          <c:h val="0.64243081001013491"/>
        </c:manualLayout>
      </c:layout>
      <c:lineChart>
        <c:grouping val="standard"/>
        <c:varyColors val="0"/>
        <c:ser>
          <c:idx val="0"/>
          <c:order val="0"/>
          <c:tx>
            <c:v>High FRSS</c:v>
          </c:tx>
          <c:cat>
            <c:numRef>
              <c:f>QxQxQ!$R$5:$X$5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QxQxQ!$R$11:$X$11</c:f>
              <c:numCache>
                <c:formatCode>General</c:formatCode>
                <c:ptCount val="7"/>
                <c:pt idx="0">
                  <c:v>5.1972972242399997</c:v>
                </c:pt>
                <c:pt idx="1">
                  <c:v>6.2322726821200005</c:v>
                </c:pt>
                <c:pt idx="2">
                  <c:v>7.2672481400000004</c:v>
                </c:pt>
                <c:pt idx="3">
                  <c:v>8.3022235978799994</c:v>
                </c:pt>
                <c:pt idx="4">
                  <c:v>9.3371990557600011</c:v>
                </c:pt>
                <c:pt idx="5">
                  <c:v>10.372174513640001</c:v>
                </c:pt>
                <c:pt idx="6">
                  <c:v>11.407149971520001</c:v>
                </c:pt>
              </c:numCache>
            </c:numRef>
          </c:val>
          <c:smooth val="0"/>
        </c:ser>
        <c:ser>
          <c:idx val="1"/>
          <c:order val="1"/>
          <c:tx>
            <c:v>Med FRSS</c:v>
          </c:tx>
          <c:cat>
            <c:numRef>
              <c:f>QxQxQ!$R$5:$X$5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QxQxQ!$R$12:$X$12</c:f>
              <c:numCache>
                <c:formatCode>General</c:formatCode>
                <c:ptCount val="7"/>
                <c:pt idx="0">
                  <c:v>5.1402479999999997</c:v>
                </c:pt>
                <c:pt idx="1">
                  <c:v>6.1606240000000003</c:v>
                </c:pt>
                <c:pt idx="2">
                  <c:v>7.181</c:v>
                </c:pt>
                <c:pt idx="3">
                  <c:v>8.2013759999999998</c:v>
                </c:pt>
                <c:pt idx="4">
                  <c:v>9.2217520000000004</c:v>
                </c:pt>
                <c:pt idx="5">
                  <c:v>10.242128000000001</c:v>
                </c:pt>
                <c:pt idx="6">
                  <c:v>11.262504</c:v>
                </c:pt>
              </c:numCache>
            </c:numRef>
          </c:val>
          <c:smooth val="0"/>
        </c:ser>
        <c:ser>
          <c:idx val="2"/>
          <c:order val="2"/>
          <c:tx>
            <c:v>Low FRSS</c:v>
          </c:tx>
          <c:cat>
            <c:numRef>
              <c:f>QxQxQ!$R$5:$X$5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QxQxQ!$R$13:$X$13</c:f>
              <c:numCache>
                <c:formatCode>General</c:formatCode>
                <c:ptCount val="7"/>
                <c:pt idx="0">
                  <c:v>5.0831987757599997</c:v>
                </c:pt>
                <c:pt idx="1">
                  <c:v>6.0889753178800001</c:v>
                </c:pt>
                <c:pt idx="2">
                  <c:v>7.0947518599999997</c:v>
                </c:pt>
                <c:pt idx="3">
                  <c:v>8.1005284021200001</c:v>
                </c:pt>
                <c:pt idx="4">
                  <c:v>9.1063049442399997</c:v>
                </c:pt>
                <c:pt idx="5">
                  <c:v>10.112081486360001</c:v>
                </c:pt>
                <c:pt idx="6">
                  <c:v>11.117858028479999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40832"/>
        <c:axId val="146037504"/>
      </c:lineChart>
      <c:catAx>
        <c:axId val="420408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6037504"/>
        <c:crosses val="autoZero"/>
        <c:auto val="1"/>
        <c:lblAlgn val="ctr"/>
        <c:lblOffset val="100"/>
        <c:noMultiLvlLbl val="0"/>
      </c:catAx>
      <c:valAx>
        <c:axId val="146037504"/>
        <c:scaling>
          <c:orientation val="minMax"/>
          <c:max val="15"/>
          <c:min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40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11915022998362827"/>
          <c:w val="0.68563604549431323"/>
          <c:h val="0.64305553389984671"/>
        </c:manualLayout>
      </c:layout>
      <c:lineChart>
        <c:grouping val="standard"/>
        <c:varyColors val="0"/>
        <c:ser>
          <c:idx val="0"/>
          <c:order val="0"/>
          <c:tx>
            <c:v>Hgh FRSS</c:v>
          </c:tx>
          <c:cat>
            <c:numRef>
              <c:f>QxQxQ!$R$5:$X$5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QxQxQ!$R$15:$X$15</c:f>
              <c:numCache>
                <c:formatCode>General</c:formatCode>
                <c:ptCount val="7"/>
                <c:pt idx="0">
                  <c:v>2.7823177734323199</c:v>
                </c:pt>
                <c:pt idx="1">
                  <c:v>3.88565730484616</c:v>
                </c:pt>
                <c:pt idx="2">
                  <c:v>4.9889968362599992</c:v>
                </c:pt>
                <c:pt idx="3">
                  <c:v>6.0923363676738402</c:v>
                </c:pt>
                <c:pt idx="4">
                  <c:v>7.1956758990876812</c:v>
                </c:pt>
                <c:pt idx="5">
                  <c:v>8.2990154305015214</c:v>
                </c:pt>
                <c:pt idx="6">
                  <c:v>9.4023549619153624</c:v>
                </c:pt>
              </c:numCache>
            </c:numRef>
          </c:val>
          <c:smooth val="0"/>
        </c:ser>
        <c:ser>
          <c:idx val="1"/>
          <c:order val="1"/>
          <c:tx>
            <c:v>Med FRSS</c:v>
          </c:tx>
          <c:cat>
            <c:numRef>
              <c:f>QxQxQ!$R$5:$X$5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QxQxQ!$R$16:$X$16</c:f>
              <c:numCache>
                <c:formatCode>General</c:formatCode>
                <c:ptCount val="7"/>
                <c:pt idx="0">
                  <c:v>2.6196508959999996</c:v>
                </c:pt>
                <c:pt idx="1">
                  <c:v>3.5976589479999999</c:v>
                </c:pt>
                <c:pt idx="2">
                  <c:v>4.5756669999999993</c:v>
                </c:pt>
                <c:pt idx="3">
                  <c:v>5.553675052</c:v>
                </c:pt>
                <c:pt idx="4">
                  <c:v>6.5316831040000007</c:v>
                </c:pt>
                <c:pt idx="5">
                  <c:v>7.5096911560000015</c:v>
                </c:pt>
                <c:pt idx="6">
                  <c:v>8.4876992080000004</c:v>
                </c:pt>
              </c:numCache>
            </c:numRef>
          </c:val>
          <c:smooth val="0"/>
        </c:ser>
        <c:ser>
          <c:idx val="2"/>
          <c:order val="2"/>
          <c:tx>
            <c:v>Low FRSS</c:v>
          </c:tx>
          <c:cat>
            <c:numRef>
              <c:f>QxQxQ!$R$5:$X$5</c:f>
              <c:numCache>
                <c:formatCode>0.00</c:formatCode>
                <c:ptCount val="7"/>
                <c:pt idx="0">
                  <c:v>1.2519999999999989</c:v>
                </c:pt>
                <c:pt idx="1">
                  <c:v>4.9759999999999991</c:v>
                </c:pt>
                <c:pt idx="2">
                  <c:v>8.6999999999999993</c:v>
                </c:pt>
                <c:pt idx="3">
                  <c:v>12.423999999999999</c:v>
                </c:pt>
                <c:pt idx="4">
                  <c:v>16.148</c:v>
                </c:pt>
                <c:pt idx="5">
                  <c:v>19.872</c:v>
                </c:pt>
                <c:pt idx="6">
                  <c:v>23.596</c:v>
                </c:pt>
              </c:numCache>
            </c:numRef>
          </c:cat>
          <c:val>
            <c:numRef>
              <c:f>QxQxQ!$R$17:$X$17</c:f>
              <c:numCache>
                <c:formatCode>General</c:formatCode>
                <c:ptCount val="7"/>
                <c:pt idx="0">
                  <c:v>2.4569840185676792</c:v>
                </c:pt>
                <c:pt idx="1">
                  <c:v>3.3096605911538397</c:v>
                </c:pt>
                <c:pt idx="2">
                  <c:v>4.1623371637399993</c:v>
                </c:pt>
                <c:pt idx="3">
                  <c:v>5.0150137363261598</c:v>
                </c:pt>
                <c:pt idx="4">
                  <c:v>5.8676903089123202</c:v>
                </c:pt>
                <c:pt idx="5">
                  <c:v>6.7203668814984816</c:v>
                </c:pt>
                <c:pt idx="6">
                  <c:v>7.5730434540846385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0496"/>
        <c:axId val="141075584"/>
      </c:lineChart>
      <c:catAx>
        <c:axId val="420904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1075584"/>
        <c:crosses val="autoZero"/>
        <c:auto val="1"/>
        <c:lblAlgn val="ctr"/>
        <c:lblOffset val="100"/>
        <c:noMultiLvlLbl val="0"/>
      </c:catAx>
      <c:valAx>
        <c:axId val="141075584"/>
        <c:scaling>
          <c:orientation val="minMax"/>
          <c:max val="15"/>
          <c:min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90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600074</xdr:colOff>
      <xdr:row>14</xdr:row>
      <xdr:rowOff>133350</xdr:rowOff>
    </xdr:from>
    <xdr:to>
      <xdr:col>17</xdr:col>
      <xdr:colOff>333374</xdr:colOff>
      <xdr:row>30</xdr:row>
      <xdr:rowOff>171450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0.35556</cdr:x>
      <cdr:y>0.88119</cdr:y>
    </cdr:from>
    <cdr:to>
      <cdr:x>0.51944</cdr:x>
      <cdr:y>0.9421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25600" y="3390900"/>
          <a:ext cx="749300" cy="234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Stres</a:t>
          </a:r>
          <a:r>
            <a:rPr lang="en-US" sz="1400"/>
            <a:t>s</a:t>
          </a:r>
        </a:p>
      </cdr:txBody>
    </cdr:sp>
  </cdr:relSizeAnchor>
  <cdr:relSizeAnchor xmlns:cdr="http://schemas.openxmlformats.org/drawingml/2006/chartDrawing">
    <cdr:from>
      <cdr:x>0.3</cdr:x>
      <cdr:y>0.0396</cdr:y>
    </cdr:from>
    <cdr:to>
      <cdr:x>0.7</cdr:x>
      <cdr:y>0.10891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71600" y="152400"/>
          <a:ext cx="1828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Low Loneliness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19</xdr:row>
      <xdr:rowOff>19050</xdr:rowOff>
    </xdr:from>
    <xdr:to>
      <xdr:col>16</xdr:col>
      <xdr:colOff>533400</xdr:colOff>
      <xdr:row>38</xdr:row>
      <xdr:rowOff>85725</xdr:rowOff>
    </xdr:to>
    <xdr:graphicFrame macro="">
      <xdr:nvGraphicFramePr>
        <xdr:cNvPr id="92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22</xdr:row>
      <xdr:rowOff>142875</xdr:rowOff>
    </xdr:from>
    <xdr:to>
      <xdr:col>5</xdr:col>
      <xdr:colOff>714374</xdr:colOff>
      <xdr:row>41</xdr:row>
      <xdr:rowOff>171450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828675</xdr:colOff>
      <xdr:row>22</xdr:row>
      <xdr:rowOff>161925</xdr:rowOff>
    </xdr:from>
    <xdr:to>
      <xdr:col>10</xdr:col>
      <xdr:colOff>438150</xdr:colOff>
      <xdr:row>36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838200</xdr:colOff>
      <xdr:row>22</xdr:row>
      <xdr:rowOff>171450</xdr:rowOff>
    </xdr:from>
    <xdr:to>
      <xdr:col>16</xdr:col>
      <xdr:colOff>85725</xdr:colOff>
      <xdr:row>36</xdr:row>
      <xdr:rowOff>38100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0.8714</cdr:y>
    </cdr:from>
    <cdr:to>
      <cdr:x>0.40526</cdr:x>
      <cdr:y>0.91159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98700" y="4130676"/>
          <a:ext cx="7366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Stress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0.22917</cdr:x>
      <cdr:y>0.0303</cdr:y>
    </cdr:from>
    <cdr:to>
      <cdr:x>0.64583</cdr:x>
      <cdr:y>0.10438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1" y="114300"/>
          <a:ext cx="19050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Nontraditiional Studens</a:t>
          </a:r>
        </a:p>
      </cdr:txBody>
    </cdr:sp>
  </cdr:relSizeAnchor>
  <cdr:relSizeAnchor xmlns:cdr="http://schemas.openxmlformats.org/drawingml/2006/chartDrawing">
    <cdr:from>
      <cdr:x>0.34028</cdr:x>
      <cdr:y>0.85185</cdr:y>
    </cdr:from>
    <cdr:to>
      <cdr:x>0.54306</cdr:x>
      <cdr:y>0.90236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55751" y="3213100"/>
          <a:ext cx="9271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Stress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0.34444</cdr:x>
      <cdr:y>0.90231</cdr:y>
    </cdr:from>
    <cdr:to>
      <cdr:x>0.54722</cdr:x>
      <cdr:y>0.95559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74800" y="3225800"/>
          <a:ext cx="9271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Stress</a:t>
          </a:r>
        </a:p>
      </cdr:txBody>
    </cdr:sp>
  </cdr:relSizeAnchor>
  <cdr:relSizeAnchor xmlns:cdr="http://schemas.openxmlformats.org/drawingml/2006/chartDrawing">
    <cdr:from>
      <cdr:x>0.225</cdr:x>
      <cdr:y>0.04618</cdr:y>
    </cdr:from>
    <cdr:to>
      <cdr:x>0.64167</cdr:x>
      <cdr:y>0.12433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8700" y="165100"/>
          <a:ext cx="19050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Traditiional Studens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342900</xdr:colOff>
      <xdr:row>21</xdr:row>
      <xdr:rowOff>28575</xdr:rowOff>
    </xdr:from>
    <xdr:to>
      <xdr:col>23</xdr:col>
      <xdr:colOff>38100</xdr:colOff>
      <xdr:row>41</xdr:row>
      <xdr:rowOff>123825</xdr:rowOff>
    </xdr:to>
    <xdr:graphicFrame macro="">
      <xdr:nvGraphicFramePr>
        <xdr:cNvPr id="4075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533400</xdr:colOff>
      <xdr:row>21</xdr:row>
      <xdr:rowOff>9525</xdr:rowOff>
    </xdr:from>
    <xdr:to>
      <xdr:col>15</xdr:col>
      <xdr:colOff>0</xdr:colOff>
      <xdr:row>41</xdr:row>
      <xdr:rowOff>142875</xdr:rowOff>
    </xdr:to>
    <xdr:graphicFrame macro="">
      <xdr:nvGraphicFramePr>
        <xdr:cNvPr id="4075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546100</xdr:colOff>
      <xdr:row>22</xdr:row>
      <xdr:rowOff>38100</xdr:rowOff>
    </xdr:from>
    <xdr:to>
      <xdr:col>13</xdr:col>
      <xdr:colOff>127000</xdr:colOff>
      <xdr:row>23</xdr:row>
      <xdr:rowOff>114300</xdr:rowOff>
    </xdr:to>
    <xdr:sp macro="" textlink="">
      <xdr:nvSpPr>
        <xdr:cNvPr id="5" name="TextBox 1"/>
        <xdr:cNvSpPr txBox="1"/>
      </xdr:nvSpPr>
      <xdr:spPr>
        <a:xfrm>
          <a:off x="7556500" y="4229100"/>
          <a:ext cx="1828800" cy="2667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Medium Loneliness</a:t>
          </a:r>
        </a:p>
      </xdr:txBody>
    </xdr:sp>
    <xdr:clientData/>
  </xdr:twoCellAnchor>
  <xdr:twoCellAnchor>
    <xdr:from>
      <xdr:col>1</xdr:col>
      <xdr:colOff>581025</xdr:colOff>
      <xdr:row>21</xdr:row>
      <xdr:rowOff>114300</xdr:rowOff>
    </xdr:from>
    <xdr:to>
      <xdr:col>8</xdr:col>
      <xdr:colOff>304800</xdr:colOff>
      <xdr:row>41</xdr:row>
      <xdr:rowOff>152400</xdr:rowOff>
    </xdr:to>
    <xdr:graphicFrame macro="">
      <xdr:nvGraphicFramePr>
        <xdr:cNvPr id="40758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0.33611</cdr:x>
      <cdr:y>0.03247</cdr:y>
    </cdr:from>
    <cdr:to>
      <cdr:x>0.65</cdr:x>
      <cdr:y>0.10065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36700" y="127000"/>
          <a:ext cx="14351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High Loneliness</a:t>
          </a:r>
        </a:p>
      </cdr:txBody>
    </cdr:sp>
  </cdr:relSizeAnchor>
  <cdr:relSizeAnchor xmlns:cdr="http://schemas.openxmlformats.org/drawingml/2006/chartDrawing">
    <cdr:from>
      <cdr:x>0.35</cdr:x>
      <cdr:y>0.87338</cdr:y>
    </cdr:from>
    <cdr:to>
      <cdr:x>0.51389</cdr:x>
      <cdr:y>0.9333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00200" y="3416300"/>
          <a:ext cx="749300" cy="234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Stres</a:t>
          </a:r>
          <a:r>
            <a:rPr lang="en-US" sz="1400"/>
            <a:t>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0.36111</cdr:x>
      <cdr:y>0.88779</cdr:y>
    </cdr:from>
    <cdr:to>
      <cdr:x>0.525</cdr:x>
      <cdr:y>0.9487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51000" y="3416300"/>
          <a:ext cx="749300" cy="234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Stres</a:t>
          </a:r>
          <a:r>
            <a:rPr lang="en-US" sz="1400"/>
            <a:t>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otting_930_133_travel_clinic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otting_930_133_2x2x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 linear"/>
      <sheetName val="q nonlinear"/>
      <sheetName val="2xQ linear"/>
      <sheetName val="2xQ nonlinear"/>
      <sheetName val="3xQ linear"/>
      <sheetName val="3xQ nonlinear"/>
      <sheetName val="QxQ linear"/>
      <sheetName val="QxQ nonlinear"/>
      <sheetName val="2x3xQ linear"/>
      <sheetName val="2xQxQ lin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L5">
            <v>-6.1960000000000015</v>
          </cell>
          <cell r="M5">
            <v>-2.4720000000000013</v>
          </cell>
          <cell r="N5">
            <v>1.2519999999999989</v>
          </cell>
          <cell r="O5">
            <v>4.9759999999999991</v>
          </cell>
          <cell r="P5">
            <v>8.6999999999999993</v>
          </cell>
          <cell r="Q5">
            <v>12.423999999999999</v>
          </cell>
          <cell r="R5">
            <v>16.148</v>
          </cell>
          <cell r="S5">
            <v>19.872</v>
          </cell>
          <cell r="T5">
            <v>23.596</v>
          </cell>
        </row>
        <row r="7">
          <cell r="L7">
            <v>0.83294460815999971</v>
          </cell>
          <cell r="M7">
            <v>1.8308547961199997</v>
          </cell>
          <cell r="N7">
            <v>2.8287649840800002</v>
          </cell>
          <cell r="O7">
            <v>3.8266751720400007</v>
          </cell>
          <cell r="P7">
            <v>4.8245853600000004</v>
          </cell>
          <cell r="Q7">
            <v>5.82249554796</v>
          </cell>
          <cell r="R7">
            <v>6.8204057359200005</v>
          </cell>
          <cell r="S7">
            <v>7.8183159238800002</v>
          </cell>
          <cell r="T7">
            <v>8.8162261118399989</v>
          </cell>
        </row>
        <row r="8">
          <cell r="L8">
            <v>1.7295279999999993</v>
          </cell>
          <cell r="M8">
            <v>2.9658959999999994</v>
          </cell>
          <cell r="N8">
            <v>4.2022639999999996</v>
          </cell>
          <cell r="O8">
            <v>5.4386320000000001</v>
          </cell>
          <cell r="P8">
            <v>6.6749999999999998</v>
          </cell>
          <cell r="Q8">
            <v>7.9113679999999995</v>
          </cell>
          <cell r="R8">
            <v>9.1477360000000001</v>
          </cell>
          <cell r="S8">
            <v>10.384104000000001</v>
          </cell>
          <cell r="T8">
            <v>11.620471999999999</v>
          </cell>
        </row>
        <row r="9">
          <cell r="L9">
            <v>2.6261113918399985</v>
          </cell>
          <cell r="M9">
            <v>4.1009372038799992</v>
          </cell>
          <cell r="N9">
            <v>5.5757630159199989</v>
          </cell>
          <cell r="O9">
            <v>7.0505888279599995</v>
          </cell>
          <cell r="P9">
            <v>8.5254146399999993</v>
          </cell>
          <cell r="Q9">
            <v>10.00024045204</v>
          </cell>
          <cell r="R9">
            <v>11.475066264080001</v>
          </cell>
          <cell r="S9">
            <v>12.949892076120001</v>
          </cell>
          <cell r="T9">
            <v>14.42471788816</v>
          </cell>
        </row>
        <row r="11">
          <cell r="L11">
            <v>7.4025915639199997</v>
          </cell>
          <cell r="M11">
            <v>7.1269559054399991</v>
          </cell>
          <cell r="N11">
            <v>6.8513202469599994</v>
          </cell>
          <cell r="O11">
            <v>6.5756845884800006</v>
          </cell>
          <cell r="P11">
            <v>6.30004893</v>
          </cell>
          <cell r="Q11">
            <v>6.0244132715199994</v>
          </cell>
          <cell r="R11">
            <v>5.7487776130400006</v>
          </cell>
          <cell r="S11">
            <v>5.4731419545600009</v>
          </cell>
          <cell r="T11">
            <v>5.1975062960800003</v>
          </cell>
        </row>
        <row r="12">
          <cell r="L12">
            <v>4.5116479999999992</v>
          </cell>
          <cell r="M12">
            <v>5.3942360000000003</v>
          </cell>
          <cell r="N12">
            <v>6.2768239999999995</v>
          </cell>
          <cell r="O12">
            <v>7.1594120000000006</v>
          </cell>
          <cell r="P12">
            <v>8.0419999999999998</v>
          </cell>
          <cell r="Q12">
            <v>8.924588</v>
          </cell>
          <cell r="R12">
            <v>9.8071759999999983</v>
          </cell>
          <cell r="S12">
            <v>10.689764000000002</v>
          </cell>
          <cell r="T12">
            <v>11.572352</v>
          </cell>
        </row>
        <row r="13">
          <cell r="L13">
            <v>1.6207044360799991</v>
          </cell>
          <cell r="M13">
            <v>3.66151609456</v>
          </cell>
          <cell r="N13">
            <v>5.7023277530399996</v>
          </cell>
          <cell r="O13">
            <v>7.7431394115200005</v>
          </cell>
          <cell r="P13">
            <v>9.7839510699999988</v>
          </cell>
          <cell r="Q13">
            <v>11.824762728480001</v>
          </cell>
          <cell r="R13">
            <v>13.865574386959999</v>
          </cell>
          <cell r="S13">
            <v>15.906386045440003</v>
          </cell>
          <cell r="T13">
            <v>17.947197703920001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x2xQ linear"/>
    </sheetNames>
    <sheetDataSet>
      <sheetData sheetId="0">
        <row r="5">
          <cell r="K5">
            <v>30</v>
          </cell>
          <cell r="L5">
            <v>35</v>
          </cell>
          <cell r="M5">
            <v>40</v>
          </cell>
          <cell r="N5">
            <v>45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</row>
        <row r="7">
          <cell r="K7">
            <v>60</v>
          </cell>
          <cell r="L7">
            <v>70</v>
          </cell>
          <cell r="M7">
            <v>80</v>
          </cell>
          <cell r="N7">
            <v>90</v>
          </cell>
          <cell r="O7">
            <v>100</v>
          </cell>
          <cell r="P7">
            <v>110</v>
          </cell>
          <cell r="Q7">
            <v>120</v>
          </cell>
          <cell r="R7">
            <v>130</v>
          </cell>
          <cell r="S7">
            <v>140</v>
          </cell>
        </row>
        <row r="8">
          <cell r="K8">
            <v>60</v>
          </cell>
          <cell r="L8">
            <v>75</v>
          </cell>
          <cell r="M8">
            <v>90</v>
          </cell>
          <cell r="N8">
            <v>105</v>
          </cell>
          <cell r="O8">
            <v>120</v>
          </cell>
          <cell r="P8">
            <v>135</v>
          </cell>
          <cell r="Q8">
            <v>150</v>
          </cell>
          <cell r="R8">
            <v>165</v>
          </cell>
          <cell r="S8">
            <v>180</v>
          </cell>
        </row>
        <row r="11">
          <cell r="K11">
            <v>50</v>
          </cell>
          <cell r="L11">
            <v>65</v>
          </cell>
          <cell r="M11">
            <v>80</v>
          </cell>
          <cell r="N11">
            <v>95</v>
          </cell>
          <cell r="O11">
            <v>110</v>
          </cell>
          <cell r="P11">
            <v>125</v>
          </cell>
          <cell r="Q11">
            <v>140</v>
          </cell>
          <cell r="R11">
            <v>155</v>
          </cell>
          <cell r="S11">
            <v>170</v>
          </cell>
        </row>
        <row r="12">
          <cell r="K12">
            <v>-28</v>
          </cell>
          <cell r="L12">
            <v>12</v>
          </cell>
          <cell r="M12">
            <v>52</v>
          </cell>
          <cell r="N12">
            <v>92</v>
          </cell>
          <cell r="O12">
            <v>132</v>
          </cell>
          <cell r="P12">
            <v>172</v>
          </cell>
          <cell r="Q12">
            <v>212</v>
          </cell>
          <cell r="R12">
            <v>252</v>
          </cell>
          <cell r="S12">
            <v>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C31" sqref="C31"/>
    </sheetView>
  </sheetViews>
  <sheetFormatPr defaultRowHeight="15" x14ac:dyDescent="0.25"/>
  <cols>
    <col min="1" max="1" width="41.85546875" bestFit="1" customWidth="1"/>
    <col min="2" max="2" width="12.5703125" bestFit="1" customWidth="1"/>
    <col min="3" max="3" width="11" bestFit="1" customWidth="1"/>
    <col min="4" max="4" width="6.28515625" bestFit="1" customWidth="1"/>
    <col min="5" max="5" width="10.85546875" style="45" bestFit="1" customWidth="1"/>
    <col min="6" max="6" width="9.28515625" bestFit="1" customWidth="1"/>
    <col min="7" max="7" width="8.42578125" style="45" bestFit="1" customWidth="1"/>
    <col min="10" max="10" width="10.7109375" bestFit="1" customWidth="1"/>
    <col min="11" max="19" width="9.140625" customWidth="1"/>
    <col min="22" max="25" width="9.140625" customWidth="1"/>
    <col min="26" max="26" width="33.42578125" customWidth="1"/>
    <col min="257" max="257" width="41.85546875" bestFit="1" customWidth="1"/>
    <col min="258" max="258" width="12.5703125" bestFit="1" customWidth="1"/>
    <col min="259" max="260" width="14.7109375" bestFit="1" customWidth="1"/>
    <col min="261" max="261" width="14.5703125" bestFit="1" customWidth="1"/>
    <col min="262" max="262" width="10.140625" customWidth="1"/>
    <col min="263" max="263" width="14.7109375" bestFit="1" customWidth="1"/>
    <col min="266" max="266" width="10.7109375" bestFit="1" customWidth="1"/>
    <col min="267" max="275" width="9.140625" customWidth="1"/>
    <col min="278" max="281" width="9.140625" customWidth="1"/>
    <col min="282" max="282" width="33.42578125" customWidth="1"/>
    <col min="513" max="513" width="41.85546875" bestFit="1" customWidth="1"/>
    <col min="514" max="514" width="12.5703125" bestFit="1" customWidth="1"/>
    <col min="515" max="516" width="14.7109375" bestFit="1" customWidth="1"/>
    <col min="517" max="517" width="14.5703125" bestFit="1" customWidth="1"/>
    <col min="518" max="518" width="10.140625" customWidth="1"/>
    <col min="519" max="519" width="14.7109375" bestFit="1" customWidth="1"/>
    <col min="522" max="522" width="10.7109375" bestFit="1" customWidth="1"/>
    <col min="523" max="531" width="9.140625" customWidth="1"/>
    <col min="534" max="537" width="9.140625" customWidth="1"/>
    <col min="538" max="538" width="33.42578125" customWidth="1"/>
    <col min="769" max="769" width="41.85546875" bestFit="1" customWidth="1"/>
    <col min="770" max="770" width="12.5703125" bestFit="1" customWidth="1"/>
    <col min="771" max="772" width="14.7109375" bestFit="1" customWidth="1"/>
    <col min="773" max="773" width="14.5703125" bestFit="1" customWidth="1"/>
    <col min="774" max="774" width="10.140625" customWidth="1"/>
    <col min="775" max="775" width="14.7109375" bestFit="1" customWidth="1"/>
    <col min="778" max="778" width="10.7109375" bestFit="1" customWidth="1"/>
    <col min="779" max="787" width="9.140625" customWidth="1"/>
    <col min="790" max="793" width="9.140625" customWidth="1"/>
    <col min="794" max="794" width="33.42578125" customWidth="1"/>
    <col min="1025" max="1025" width="41.85546875" bestFit="1" customWidth="1"/>
    <col min="1026" max="1026" width="12.5703125" bestFit="1" customWidth="1"/>
    <col min="1027" max="1028" width="14.7109375" bestFit="1" customWidth="1"/>
    <col min="1029" max="1029" width="14.5703125" bestFit="1" customWidth="1"/>
    <col min="1030" max="1030" width="10.140625" customWidth="1"/>
    <col min="1031" max="1031" width="14.7109375" bestFit="1" customWidth="1"/>
    <col min="1034" max="1034" width="10.7109375" bestFit="1" customWidth="1"/>
    <col min="1035" max="1043" width="9.140625" customWidth="1"/>
    <col min="1046" max="1049" width="9.140625" customWidth="1"/>
    <col min="1050" max="1050" width="33.42578125" customWidth="1"/>
    <col min="1281" max="1281" width="41.85546875" bestFit="1" customWidth="1"/>
    <col min="1282" max="1282" width="12.5703125" bestFit="1" customWidth="1"/>
    <col min="1283" max="1284" width="14.7109375" bestFit="1" customWidth="1"/>
    <col min="1285" max="1285" width="14.5703125" bestFit="1" customWidth="1"/>
    <col min="1286" max="1286" width="10.140625" customWidth="1"/>
    <col min="1287" max="1287" width="14.7109375" bestFit="1" customWidth="1"/>
    <col min="1290" max="1290" width="10.7109375" bestFit="1" customWidth="1"/>
    <col min="1291" max="1299" width="9.140625" customWidth="1"/>
    <col min="1302" max="1305" width="9.140625" customWidth="1"/>
    <col min="1306" max="1306" width="33.42578125" customWidth="1"/>
    <col min="1537" max="1537" width="41.85546875" bestFit="1" customWidth="1"/>
    <col min="1538" max="1538" width="12.5703125" bestFit="1" customWidth="1"/>
    <col min="1539" max="1540" width="14.7109375" bestFit="1" customWidth="1"/>
    <col min="1541" max="1541" width="14.5703125" bestFit="1" customWidth="1"/>
    <col min="1542" max="1542" width="10.140625" customWidth="1"/>
    <col min="1543" max="1543" width="14.7109375" bestFit="1" customWidth="1"/>
    <col min="1546" max="1546" width="10.7109375" bestFit="1" customWidth="1"/>
    <col min="1547" max="1555" width="9.140625" customWidth="1"/>
    <col min="1558" max="1561" width="9.140625" customWidth="1"/>
    <col min="1562" max="1562" width="33.42578125" customWidth="1"/>
    <col min="1793" max="1793" width="41.85546875" bestFit="1" customWidth="1"/>
    <col min="1794" max="1794" width="12.5703125" bestFit="1" customWidth="1"/>
    <col min="1795" max="1796" width="14.7109375" bestFit="1" customWidth="1"/>
    <col min="1797" max="1797" width="14.5703125" bestFit="1" customWidth="1"/>
    <col min="1798" max="1798" width="10.140625" customWidth="1"/>
    <col min="1799" max="1799" width="14.7109375" bestFit="1" customWidth="1"/>
    <col min="1802" max="1802" width="10.7109375" bestFit="1" customWidth="1"/>
    <col min="1803" max="1811" width="9.140625" customWidth="1"/>
    <col min="1814" max="1817" width="9.140625" customWidth="1"/>
    <col min="1818" max="1818" width="33.42578125" customWidth="1"/>
    <col min="2049" max="2049" width="41.85546875" bestFit="1" customWidth="1"/>
    <col min="2050" max="2050" width="12.5703125" bestFit="1" customWidth="1"/>
    <col min="2051" max="2052" width="14.7109375" bestFit="1" customWidth="1"/>
    <col min="2053" max="2053" width="14.5703125" bestFit="1" customWidth="1"/>
    <col min="2054" max="2054" width="10.140625" customWidth="1"/>
    <col min="2055" max="2055" width="14.7109375" bestFit="1" customWidth="1"/>
    <col min="2058" max="2058" width="10.7109375" bestFit="1" customWidth="1"/>
    <col min="2059" max="2067" width="9.140625" customWidth="1"/>
    <col min="2070" max="2073" width="9.140625" customWidth="1"/>
    <col min="2074" max="2074" width="33.42578125" customWidth="1"/>
    <col min="2305" max="2305" width="41.85546875" bestFit="1" customWidth="1"/>
    <col min="2306" max="2306" width="12.5703125" bestFit="1" customWidth="1"/>
    <col min="2307" max="2308" width="14.7109375" bestFit="1" customWidth="1"/>
    <col min="2309" max="2309" width="14.5703125" bestFit="1" customWidth="1"/>
    <col min="2310" max="2310" width="10.140625" customWidth="1"/>
    <col min="2311" max="2311" width="14.7109375" bestFit="1" customWidth="1"/>
    <col min="2314" max="2314" width="10.7109375" bestFit="1" customWidth="1"/>
    <col min="2315" max="2323" width="9.140625" customWidth="1"/>
    <col min="2326" max="2329" width="9.140625" customWidth="1"/>
    <col min="2330" max="2330" width="33.42578125" customWidth="1"/>
    <col min="2561" max="2561" width="41.85546875" bestFit="1" customWidth="1"/>
    <col min="2562" max="2562" width="12.5703125" bestFit="1" customWidth="1"/>
    <col min="2563" max="2564" width="14.7109375" bestFit="1" customWidth="1"/>
    <col min="2565" max="2565" width="14.5703125" bestFit="1" customWidth="1"/>
    <col min="2566" max="2566" width="10.140625" customWidth="1"/>
    <col min="2567" max="2567" width="14.7109375" bestFit="1" customWidth="1"/>
    <col min="2570" max="2570" width="10.7109375" bestFit="1" customWidth="1"/>
    <col min="2571" max="2579" width="9.140625" customWidth="1"/>
    <col min="2582" max="2585" width="9.140625" customWidth="1"/>
    <col min="2586" max="2586" width="33.42578125" customWidth="1"/>
    <col min="2817" max="2817" width="41.85546875" bestFit="1" customWidth="1"/>
    <col min="2818" max="2818" width="12.5703125" bestFit="1" customWidth="1"/>
    <col min="2819" max="2820" width="14.7109375" bestFit="1" customWidth="1"/>
    <col min="2821" max="2821" width="14.5703125" bestFit="1" customWidth="1"/>
    <col min="2822" max="2822" width="10.140625" customWidth="1"/>
    <col min="2823" max="2823" width="14.7109375" bestFit="1" customWidth="1"/>
    <col min="2826" max="2826" width="10.7109375" bestFit="1" customWidth="1"/>
    <col min="2827" max="2835" width="9.140625" customWidth="1"/>
    <col min="2838" max="2841" width="9.140625" customWidth="1"/>
    <col min="2842" max="2842" width="33.42578125" customWidth="1"/>
    <col min="3073" max="3073" width="41.85546875" bestFit="1" customWidth="1"/>
    <col min="3074" max="3074" width="12.5703125" bestFit="1" customWidth="1"/>
    <col min="3075" max="3076" width="14.7109375" bestFit="1" customWidth="1"/>
    <col min="3077" max="3077" width="14.5703125" bestFit="1" customWidth="1"/>
    <col min="3078" max="3078" width="10.140625" customWidth="1"/>
    <col min="3079" max="3079" width="14.7109375" bestFit="1" customWidth="1"/>
    <col min="3082" max="3082" width="10.7109375" bestFit="1" customWidth="1"/>
    <col min="3083" max="3091" width="9.140625" customWidth="1"/>
    <col min="3094" max="3097" width="9.140625" customWidth="1"/>
    <col min="3098" max="3098" width="33.42578125" customWidth="1"/>
    <col min="3329" max="3329" width="41.85546875" bestFit="1" customWidth="1"/>
    <col min="3330" max="3330" width="12.5703125" bestFit="1" customWidth="1"/>
    <col min="3331" max="3332" width="14.7109375" bestFit="1" customWidth="1"/>
    <col min="3333" max="3333" width="14.5703125" bestFit="1" customWidth="1"/>
    <col min="3334" max="3334" width="10.140625" customWidth="1"/>
    <col min="3335" max="3335" width="14.7109375" bestFit="1" customWidth="1"/>
    <col min="3338" max="3338" width="10.7109375" bestFit="1" customWidth="1"/>
    <col min="3339" max="3347" width="9.140625" customWidth="1"/>
    <col min="3350" max="3353" width="9.140625" customWidth="1"/>
    <col min="3354" max="3354" width="33.42578125" customWidth="1"/>
    <col min="3585" max="3585" width="41.85546875" bestFit="1" customWidth="1"/>
    <col min="3586" max="3586" width="12.5703125" bestFit="1" customWidth="1"/>
    <col min="3587" max="3588" width="14.7109375" bestFit="1" customWidth="1"/>
    <col min="3589" max="3589" width="14.5703125" bestFit="1" customWidth="1"/>
    <col min="3590" max="3590" width="10.140625" customWidth="1"/>
    <col min="3591" max="3591" width="14.7109375" bestFit="1" customWidth="1"/>
    <col min="3594" max="3594" width="10.7109375" bestFit="1" customWidth="1"/>
    <col min="3595" max="3603" width="9.140625" customWidth="1"/>
    <col min="3606" max="3609" width="9.140625" customWidth="1"/>
    <col min="3610" max="3610" width="33.42578125" customWidth="1"/>
    <col min="3841" max="3841" width="41.85546875" bestFit="1" customWidth="1"/>
    <col min="3842" max="3842" width="12.5703125" bestFit="1" customWidth="1"/>
    <col min="3843" max="3844" width="14.7109375" bestFit="1" customWidth="1"/>
    <col min="3845" max="3845" width="14.5703125" bestFit="1" customWidth="1"/>
    <col min="3846" max="3846" width="10.140625" customWidth="1"/>
    <col min="3847" max="3847" width="14.7109375" bestFit="1" customWidth="1"/>
    <col min="3850" max="3850" width="10.7109375" bestFit="1" customWidth="1"/>
    <col min="3851" max="3859" width="9.140625" customWidth="1"/>
    <col min="3862" max="3865" width="9.140625" customWidth="1"/>
    <col min="3866" max="3866" width="33.42578125" customWidth="1"/>
    <col min="4097" max="4097" width="41.85546875" bestFit="1" customWidth="1"/>
    <col min="4098" max="4098" width="12.5703125" bestFit="1" customWidth="1"/>
    <col min="4099" max="4100" width="14.7109375" bestFit="1" customWidth="1"/>
    <col min="4101" max="4101" width="14.5703125" bestFit="1" customWidth="1"/>
    <col min="4102" max="4102" width="10.140625" customWidth="1"/>
    <col min="4103" max="4103" width="14.7109375" bestFit="1" customWidth="1"/>
    <col min="4106" max="4106" width="10.7109375" bestFit="1" customWidth="1"/>
    <col min="4107" max="4115" width="9.140625" customWidth="1"/>
    <col min="4118" max="4121" width="9.140625" customWidth="1"/>
    <col min="4122" max="4122" width="33.42578125" customWidth="1"/>
    <col min="4353" max="4353" width="41.85546875" bestFit="1" customWidth="1"/>
    <col min="4354" max="4354" width="12.5703125" bestFit="1" customWidth="1"/>
    <col min="4355" max="4356" width="14.7109375" bestFit="1" customWidth="1"/>
    <col min="4357" max="4357" width="14.5703125" bestFit="1" customWidth="1"/>
    <col min="4358" max="4358" width="10.140625" customWidth="1"/>
    <col min="4359" max="4359" width="14.7109375" bestFit="1" customWidth="1"/>
    <col min="4362" max="4362" width="10.7109375" bestFit="1" customWidth="1"/>
    <col min="4363" max="4371" width="9.140625" customWidth="1"/>
    <col min="4374" max="4377" width="9.140625" customWidth="1"/>
    <col min="4378" max="4378" width="33.42578125" customWidth="1"/>
    <col min="4609" max="4609" width="41.85546875" bestFit="1" customWidth="1"/>
    <col min="4610" max="4610" width="12.5703125" bestFit="1" customWidth="1"/>
    <col min="4611" max="4612" width="14.7109375" bestFit="1" customWidth="1"/>
    <col min="4613" max="4613" width="14.5703125" bestFit="1" customWidth="1"/>
    <col min="4614" max="4614" width="10.140625" customWidth="1"/>
    <col min="4615" max="4615" width="14.7109375" bestFit="1" customWidth="1"/>
    <col min="4618" max="4618" width="10.7109375" bestFit="1" customWidth="1"/>
    <col min="4619" max="4627" width="9.140625" customWidth="1"/>
    <col min="4630" max="4633" width="9.140625" customWidth="1"/>
    <col min="4634" max="4634" width="33.42578125" customWidth="1"/>
    <col min="4865" max="4865" width="41.85546875" bestFit="1" customWidth="1"/>
    <col min="4866" max="4866" width="12.5703125" bestFit="1" customWidth="1"/>
    <col min="4867" max="4868" width="14.7109375" bestFit="1" customWidth="1"/>
    <col min="4869" max="4869" width="14.5703125" bestFit="1" customWidth="1"/>
    <col min="4870" max="4870" width="10.140625" customWidth="1"/>
    <col min="4871" max="4871" width="14.7109375" bestFit="1" customWidth="1"/>
    <col min="4874" max="4874" width="10.7109375" bestFit="1" customWidth="1"/>
    <col min="4875" max="4883" width="9.140625" customWidth="1"/>
    <col min="4886" max="4889" width="9.140625" customWidth="1"/>
    <col min="4890" max="4890" width="33.42578125" customWidth="1"/>
    <col min="5121" max="5121" width="41.85546875" bestFit="1" customWidth="1"/>
    <col min="5122" max="5122" width="12.5703125" bestFit="1" customWidth="1"/>
    <col min="5123" max="5124" width="14.7109375" bestFit="1" customWidth="1"/>
    <col min="5125" max="5125" width="14.5703125" bestFit="1" customWidth="1"/>
    <col min="5126" max="5126" width="10.140625" customWidth="1"/>
    <col min="5127" max="5127" width="14.7109375" bestFit="1" customWidth="1"/>
    <col min="5130" max="5130" width="10.7109375" bestFit="1" customWidth="1"/>
    <col min="5131" max="5139" width="9.140625" customWidth="1"/>
    <col min="5142" max="5145" width="9.140625" customWidth="1"/>
    <col min="5146" max="5146" width="33.42578125" customWidth="1"/>
    <col min="5377" max="5377" width="41.85546875" bestFit="1" customWidth="1"/>
    <col min="5378" max="5378" width="12.5703125" bestFit="1" customWidth="1"/>
    <col min="5379" max="5380" width="14.7109375" bestFit="1" customWidth="1"/>
    <col min="5381" max="5381" width="14.5703125" bestFit="1" customWidth="1"/>
    <col min="5382" max="5382" width="10.140625" customWidth="1"/>
    <col min="5383" max="5383" width="14.7109375" bestFit="1" customWidth="1"/>
    <col min="5386" max="5386" width="10.7109375" bestFit="1" customWidth="1"/>
    <col min="5387" max="5395" width="9.140625" customWidth="1"/>
    <col min="5398" max="5401" width="9.140625" customWidth="1"/>
    <col min="5402" max="5402" width="33.42578125" customWidth="1"/>
    <col min="5633" max="5633" width="41.85546875" bestFit="1" customWidth="1"/>
    <col min="5634" max="5634" width="12.5703125" bestFit="1" customWidth="1"/>
    <col min="5635" max="5636" width="14.7109375" bestFit="1" customWidth="1"/>
    <col min="5637" max="5637" width="14.5703125" bestFit="1" customWidth="1"/>
    <col min="5638" max="5638" width="10.140625" customWidth="1"/>
    <col min="5639" max="5639" width="14.7109375" bestFit="1" customWidth="1"/>
    <col min="5642" max="5642" width="10.7109375" bestFit="1" customWidth="1"/>
    <col min="5643" max="5651" width="9.140625" customWidth="1"/>
    <col min="5654" max="5657" width="9.140625" customWidth="1"/>
    <col min="5658" max="5658" width="33.42578125" customWidth="1"/>
    <col min="5889" max="5889" width="41.85546875" bestFit="1" customWidth="1"/>
    <col min="5890" max="5890" width="12.5703125" bestFit="1" customWidth="1"/>
    <col min="5891" max="5892" width="14.7109375" bestFit="1" customWidth="1"/>
    <col min="5893" max="5893" width="14.5703125" bestFit="1" customWidth="1"/>
    <col min="5894" max="5894" width="10.140625" customWidth="1"/>
    <col min="5895" max="5895" width="14.7109375" bestFit="1" customWidth="1"/>
    <col min="5898" max="5898" width="10.7109375" bestFit="1" customWidth="1"/>
    <col min="5899" max="5907" width="9.140625" customWidth="1"/>
    <col min="5910" max="5913" width="9.140625" customWidth="1"/>
    <col min="5914" max="5914" width="33.42578125" customWidth="1"/>
    <col min="6145" max="6145" width="41.85546875" bestFit="1" customWidth="1"/>
    <col min="6146" max="6146" width="12.5703125" bestFit="1" customWidth="1"/>
    <col min="6147" max="6148" width="14.7109375" bestFit="1" customWidth="1"/>
    <col min="6149" max="6149" width="14.5703125" bestFit="1" customWidth="1"/>
    <col min="6150" max="6150" width="10.140625" customWidth="1"/>
    <col min="6151" max="6151" width="14.7109375" bestFit="1" customWidth="1"/>
    <col min="6154" max="6154" width="10.7109375" bestFit="1" customWidth="1"/>
    <col min="6155" max="6163" width="9.140625" customWidth="1"/>
    <col min="6166" max="6169" width="9.140625" customWidth="1"/>
    <col min="6170" max="6170" width="33.42578125" customWidth="1"/>
    <col min="6401" max="6401" width="41.85546875" bestFit="1" customWidth="1"/>
    <col min="6402" max="6402" width="12.5703125" bestFit="1" customWidth="1"/>
    <col min="6403" max="6404" width="14.7109375" bestFit="1" customWidth="1"/>
    <col min="6405" max="6405" width="14.5703125" bestFit="1" customWidth="1"/>
    <col min="6406" max="6406" width="10.140625" customWidth="1"/>
    <col min="6407" max="6407" width="14.7109375" bestFit="1" customWidth="1"/>
    <col min="6410" max="6410" width="10.7109375" bestFit="1" customWidth="1"/>
    <col min="6411" max="6419" width="9.140625" customWidth="1"/>
    <col min="6422" max="6425" width="9.140625" customWidth="1"/>
    <col min="6426" max="6426" width="33.42578125" customWidth="1"/>
    <col min="6657" max="6657" width="41.85546875" bestFit="1" customWidth="1"/>
    <col min="6658" max="6658" width="12.5703125" bestFit="1" customWidth="1"/>
    <col min="6659" max="6660" width="14.7109375" bestFit="1" customWidth="1"/>
    <col min="6661" max="6661" width="14.5703125" bestFit="1" customWidth="1"/>
    <col min="6662" max="6662" width="10.140625" customWidth="1"/>
    <col min="6663" max="6663" width="14.7109375" bestFit="1" customWidth="1"/>
    <col min="6666" max="6666" width="10.7109375" bestFit="1" customWidth="1"/>
    <col min="6667" max="6675" width="9.140625" customWidth="1"/>
    <col min="6678" max="6681" width="9.140625" customWidth="1"/>
    <col min="6682" max="6682" width="33.42578125" customWidth="1"/>
    <col min="6913" max="6913" width="41.85546875" bestFit="1" customWidth="1"/>
    <col min="6914" max="6914" width="12.5703125" bestFit="1" customWidth="1"/>
    <col min="6915" max="6916" width="14.7109375" bestFit="1" customWidth="1"/>
    <col min="6917" max="6917" width="14.5703125" bestFit="1" customWidth="1"/>
    <col min="6918" max="6918" width="10.140625" customWidth="1"/>
    <col min="6919" max="6919" width="14.7109375" bestFit="1" customWidth="1"/>
    <col min="6922" max="6922" width="10.7109375" bestFit="1" customWidth="1"/>
    <col min="6923" max="6931" width="9.140625" customWidth="1"/>
    <col min="6934" max="6937" width="9.140625" customWidth="1"/>
    <col min="6938" max="6938" width="33.42578125" customWidth="1"/>
    <col min="7169" max="7169" width="41.85546875" bestFit="1" customWidth="1"/>
    <col min="7170" max="7170" width="12.5703125" bestFit="1" customWidth="1"/>
    <col min="7171" max="7172" width="14.7109375" bestFit="1" customWidth="1"/>
    <col min="7173" max="7173" width="14.5703125" bestFit="1" customWidth="1"/>
    <col min="7174" max="7174" width="10.140625" customWidth="1"/>
    <col min="7175" max="7175" width="14.7109375" bestFit="1" customWidth="1"/>
    <col min="7178" max="7178" width="10.7109375" bestFit="1" customWidth="1"/>
    <col min="7179" max="7187" width="9.140625" customWidth="1"/>
    <col min="7190" max="7193" width="9.140625" customWidth="1"/>
    <col min="7194" max="7194" width="33.42578125" customWidth="1"/>
    <col min="7425" max="7425" width="41.85546875" bestFit="1" customWidth="1"/>
    <col min="7426" max="7426" width="12.5703125" bestFit="1" customWidth="1"/>
    <col min="7427" max="7428" width="14.7109375" bestFit="1" customWidth="1"/>
    <col min="7429" max="7429" width="14.5703125" bestFit="1" customWidth="1"/>
    <col min="7430" max="7430" width="10.140625" customWidth="1"/>
    <col min="7431" max="7431" width="14.7109375" bestFit="1" customWidth="1"/>
    <col min="7434" max="7434" width="10.7109375" bestFit="1" customWidth="1"/>
    <col min="7435" max="7443" width="9.140625" customWidth="1"/>
    <col min="7446" max="7449" width="9.140625" customWidth="1"/>
    <col min="7450" max="7450" width="33.42578125" customWidth="1"/>
    <col min="7681" max="7681" width="41.85546875" bestFit="1" customWidth="1"/>
    <col min="7682" max="7682" width="12.5703125" bestFit="1" customWidth="1"/>
    <col min="7683" max="7684" width="14.7109375" bestFit="1" customWidth="1"/>
    <col min="7685" max="7685" width="14.5703125" bestFit="1" customWidth="1"/>
    <col min="7686" max="7686" width="10.140625" customWidth="1"/>
    <col min="7687" max="7687" width="14.7109375" bestFit="1" customWidth="1"/>
    <col min="7690" max="7690" width="10.7109375" bestFit="1" customWidth="1"/>
    <col min="7691" max="7699" width="9.140625" customWidth="1"/>
    <col min="7702" max="7705" width="9.140625" customWidth="1"/>
    <col min="7706" max="7706" width="33.42578125" customWidth="1"/>
    <col min="7937" max="7937" width="41.85546875" bestFit="1" customWidth="1"/>
    <col min="7938" max="7938" width="12.5703125" bestFit="1" customWidth="1"/>
    <col min="7939" max="7940" width="14.7109375" bestFit="1" customWidth="1"/>
    <col min="7941" max="7941" width="14.5703125" bestFit="1" customWidth="1"/>
    <col min="7942" max="7942" width="10.140625" customWidth="1"/>
    <col min="7943" max="7943" width="14.7109375" bestFit="1" customWidth="1"/>
    <col min="7946" max="7946" width="10.7109375" bestFit="1" customWidth="1"/>
    <col min="7947" max="7955" width="9.140625" customWidth="1"/>
    <col min="7958" max="7961" width="9.140625" customWidth="1"/>
    <col min="7962" max="7962" width="33.42578125" customWidth="1"/>
    <col min="8193" max="8193" width="41.85546875" bestFit="1" customWidth="1"/>
    <col min="8194" max="8194" width="12.5703125" bestFit="1" customWidth="1"/>
    <col min="8195" max="8196" width="14.7109375" bestFit="1" customWidth="1"/>
    <col min="8197" max="8197" width="14.5703125" bestFit="1" customWidth="1"/>
    <col min="8198" max="8198" width="10.140625" customWidth="1"/>
    <col min="8199" max="8199" width="14.7109375" bestFit="1" customWidth="1"/>
    <col min="8202" max="8202" width="10.7109375" bestFit="1" customWidth="1"/>
    <col min="8203" max="8211" width="9.140625" customWidth="1"/>
    <col min="8214" max="8217" width="9.140625" customWidth="1"/>
    <col min="8218" max="8218" width="33.42578125" customWidth="1"/>
    <col min="8449" max="8449" width="41.85546875" bestFit="1" customWidth="1"/>
    <col min="8450" max="8450" width="12.5703125" bestFit="1" customWidth="1"/>
    <col min="8451" max="8452" width="14.7109375" bestFit="1" customWidth="1"/>
    <col min="8453" max="8453" width="14.5703125" bestFit="1" customWidth="1"/>
    <col min="8454" max="8454" width="10.140625" customWidth="1"/>
    <col min="8455" max="8455" width="14.7109375" bestFit="1" customWidth="1"/>
    <col min="8458" max="8458" width="10.7109375" bestFit="1" customWidth="1"/>
    <col min="8459" max="8467" width="9.140625" customWidth="1"/>
    <col min="8470" max="8473" width="9.140625" customWidth="1"/>
    <col min="8474" max="8474" width="33.42578125" customWidth="1"/>
    <col min="8705" max="8705" width="41.85546875" bestFit="1" customWidth="1"/>
    <col min="8706" max="8706" width="12.5703125" bestFit="1" customWidth="1"/>
    <col min="8707" max="8708" width="14.7109375" bestFit="1" customWidth="1"/>
    <col min="8709" max="8709" width="14.5703125" bestFit="1" customWidth="1"/>
    <col min="8710" max="8710" width="10.140625" customWidth="1"/>
    <col min="8711" max="8711" width="14.7109375" bestFit="1" customWidth="1"/>
    <col min="8714" max="8714" width="10.7109375" bestFit="1" customWidth="1"/>
    <col min="8715" max="8723" width="9.140625" customWidth="1"/>
    <col min="8726" max="8729" width="9.140625" customWidth="1"/>
    <col min="8730" max="8730" width="33.42578125" customWidth="1"/>
    <col min="8961" max="8961" width="41.85546875" bestFit="1" customWidth="1"/>
    <col min="8962" max="8962" width="12.5703125" bestFit="1" customWidth="1"/>
    <col min="8963" max="8964" width="14.7109375" bestFit="1" customWidth="1"/>
    <col min="8965" max="8965" width="14.5703125" bestFit="1" customWidth="1"/>
    <col min="8966" max="8966" width="10.140625" customWidth="1"/>
    <col min="8967" max="8967" width="14.7109375" bestFit="1" customWidth="1"/>
    <col min="8970" max="8970" width="10.7109375" bestFit="1" customWidth="1"/>
    <col min="8971" max="8979" width="9.140625" customWidth="1"/>
    <col min="8982" max="8985" width="9.140625" customWidth="1"/>
    <col min="8986" max="8986" width="33.42578125" customWidth="1"/>
    <col min="9217" max="9217" width="41.85546875" bestFit="1" customWidth="1"/>
    <col min="9218" max="9218" width="12.5703125" bestFit="1" customWidth="1"/>
    <col min="9219" max="9220" width="14.7109375" bestFit="1" customWidth="1"/>
    <col min="9221" max="9221" width="14.5703125" bestFit="1" customWidth="1"/>
    <col min="9222" max="9222" width="10.140625" customWidth="1"/>
    <col min="9223" max="9223" width="14.7109375" bestFit="1" customWidth="1"/>
    <col min="9226" max="9226" width="10.7109375" bestFit="1" customWidth="1"/>
    <col min="9227" max="9235" width="9.140625" customWidth="1"/>
    <col min="9238" max="9241" width="9.140625" customWidth="1"/>
    <col min="9242" max="9242" width="33.42578125" customWidth="1"/>
    <col min="9473" max="9473" width="41.85546875" bestFit="1" customWidth="1"/>
    <col min="9474" max="9474" width="12.5703125" bestFit="1" customWidth="1"/>
    <col min="9475" max="9476" width="14.7109375" bestFit="1" customWidth="1"/>
    <col min="9477" max="9477" width="14.5703125" bestFit="1" customWidth="1"/>
    <col min="9478" max="9478" width="10.140625" customWidth="1"/>
    <col min="9479" max="9479" width="14.7109375" bestFit="1" customWidth="1"/>
    <col min="9482" max="9482" width="10.7109375" bestFit="1" customWidth="1"/>
    <col min="9483" max="9491" width="9.140625" customWidth="1"/>
    <col min="9494" max="9497" width="9.140625" customWidth="1"/>
    <col min="9498" max="9498" width="33.42578125" customWidth="1"/>
    <col min="9729" max="9729" width="41.85546875" bestFit="1" customWidth="1"/>
    <col min="9730" max="9730" width="12.5703125" bestFit="1" customWidth="1"/>
    <col min="9731" max="9732" width="14.7109375" bestFit="1" customWidth="1"/>
    <col min="9733" max="9733" width="14.5703125" bestFit="1" customWidth="1"/>
    <col min="9734" max="9734" width="10.140625" customWidth="1"/>
    <col min="9735" max="9735" width="14.7109375" bestFit="1" customWidth="1"/>
    <col min="9738" max="9738" width="10.7109375" bestFit="1" customWidth="1"/>
    <col min="9739" max="9747" width="9.140625" customWidth="1"/>
    <col min="9750" max="9753" width="9.140625" customWidth="1"/>
    <col min="9754" max="9754" width="33.42578125" customWidth="1"/>
    <col min="9985" max="9985" width="41.85546875" bestFit="1" customWidth="1"/>
    <col min="9986" max="9986" width="12.5703125" bestFit="1" customWidth="1"/>
    <col min="9987" max="9988" width="14.7109375" bestFit="1" customWidth="1"/>
    <col min="9989" max="9989" width="14.5703125" bestFit="1" customWidth="1"/>
    <col min="9990" max="9990" width="10.140625" customWidth="1"/>
    <col min="9991" max="9991" width="14.7109375" bestFit="1" customWidth="1"/>
    <col min="9994" max="9994" width="10.7109375" bestFit="1" customWidth="1"/>
    <col min="9995" max="10003" width="9.140625" customWidth="1"/>
    <col min="10006" max="10009" width="9.140625" customWidth="1"/>
    <col min="10010" max="10010" width="33.42578125" customWidth="1"/>
    <col min="10241" max="10241" width="41.85546875" bestFit="1" customWidth="1"/>
    <col min="10242" max="10242" width="12.5703125" bestFit="1" customWidth="1"/>
    <col min="10243" max="10244" width="14.7109375" bestFit="1" customWidth="1"/>
    <col min="10245" max="10245" width="14.5703125" bestFit="1" customWidth="1"/>
    <col min="10246" max="10246" width="10.140625" customWidth="1"/>
    <col min="10247" max="10247" width="14.7109375" bestFit="1" customWidth="1"/>
    <col min="10250" max="10250" width="10.7109375" bestFit="1" customWidth="1"/>
    <col min="10251" max="10259" width="9.140625" customWidth="1"/>
    <col min="10262" max="10265" width="9.140625" customWidth="1"/>
    <col min="10266" max="10266" width="33.42578125" customWidth="1"/>
    <col min="10497" max="10497" width="41.85546875" bestFit="1" customWidth="1"/>
    <col min="10498" max="10498" width="12.5703125" bestFit="1" customWidth="1"/>
    <col min="10499" max="10500" width="14.7109375" bestFit="1" customWidth="1"/>
    <col min="10501" max="10501" width="14.5703125" bestFit="1" customWidth="1"/>
    <col min="10502" max="10502" width="10.140625" customWidth="1"/>
    <col min="10503" max="10503" width="14.7109375" bestFit="1" customWidth="1"/>
    <col min="10506" max="10506" width="10.7109375" bestFit="1" customWidth="1"/>
    <col min="10507" max="10515" width="9.140625" customWidth="1"/>
    <col min="10518" max="10521" width="9.140625" customWidth="1"/>
    <col min="10522" max="10522" width="33.42578125" customWidth="1"/>
    <col min="10753" max="10753" width="41.85546875" bestFit="1" customWidth="1"/>
    <col min="10754" max="10754" width="12.5703125" bestFit="1" customWidth="1"/>
    <col min="10755" max="10756" width="14.7109375" bestFit="1" customWidth="1"/>
    <col min="10757" max="10757" width="14.5703125" bestFit="1" customWidth="1"/>
    <col min="10758" max="10758" width="10.140625" customWidth="1"/>
    <col min="10759" max="10759" width="14.7109375" bestFit="1" customWidth="1"/>
    <col min="10762" max="10762" width="10.7109375" bestFit="1" customWidth="1"/>
    <col min="10763" max="10771" width="9.140625" customWidth="1"/>
    <col min="10774" max="10777" width="9.140625" customWidth="1"/>
    <col min="10778" max="10778" width="33.42578125" customWidth="1"/>
    <col min="11009" max="11009" width="41.85546875" bestFit="1" customWidth="1"/>
    <col min="11010" max="11010" width="12.5703125" bestFit="1" customWidth="1"/>
    <col min="11011" max="11012" width="14.7109375" bestFit="1" customWidth="1"/>
    <col min="11013" max="11013" width="14.5703125" bestFit="1" customWidth="1"/>
    <col min="11014" max="11014" width="10.140625" customWidth="1"/>
    <col min="11015" max="11015" width="14.7109375" bestFit="1" customWidth="1"/>
    <col min="11018" max="11018" width="10.7109375" bestFit="1" customWidth="1"/>
    <col min="11019" max="11027" width="9.140625" customWidth="1"/>
    <col min="11030" max="11033" width="9.140625" customWidth="1"/>
    <col min="11034" max="11034" width="33.42578125" customWidth="1"/>
    <col min="11265" max="11265" width="41.85546875" bestFit="1" customWidth="1"/>
    <col min="11266" max="11266" width="12.5703125" bestFit="1" customWidth="1"/>
    <col min="11267" max="11268" width="14.7109375" bestFit="1" customWidth="1"/>
    <col min="11269" max="11269" width="14.5703125" bestFit="1" customWidth="1"/>
    <col min="11270" max="11270" width="10.140625" customWidth="1"/>
    <col min="11271" max="11271" width="14.7109375" bestFit="1" customWidth="1"/>
    <col min="11274" max="11274" width="10.7109375" bestFit="1" customWidth="1"/>
    <col min="11275" max="11283" width="9.140625" customWidth="1"/>
    <col min="11286" max="11289" width="9.140625" customWidth="1"/>
    <col min="11290" max="11290" width="33.42578125" customWidth="1"/>
    <col min="11521" max="11521" width="41.85546875" bestFit="1" customWidth="1"/>
    <col min="11522" max="11522" width="12.5703125" bestFit="1" customWidth="1"/>
    <col min="11523" max="11524" width="14.7109375" bestFit="1" customWidth="1"/>
    <col min="11525" max="11525" width="14.5703125" bestFit="1" customWidth="1"/>
    <col min="11526" max="11526" width="10.140625" customWidth="1"/>
    <col min="11527" max="11527" width="14.7109375" bestFit="1" customWidth="1"/>
    <col min="11530" max="11530" width="10.7109375" bestFit="1" customWidth="1"/>
    <col min="11531" max="11539" width="9.140625" customWidth="1"/>
    <col min="11542" max="11545" width="9.140625" customWidth="1"/>
    <col min="11546" max="11546" width="33.42578125" customWidth="1"/>
    <col min="11777" max="11777" width="41.85546875" bestFit="1" customWidth="1"/>
    <col min="11778" max="11778" width="12.5703125" bestFit="1" customWidth="1"/>
    <col min="11779" max="11780" width="14.7109375" bestFit="1" customWidth="1"/>
    <col min="11781" max="11781" width="14.5703125" bestFit="1" customWidth="1"/>
    <col min="11782" max="11782" width="10.140625" customWidth="1"/>
    <col min="11783" max="11783" width="14.7109375" bestFit="1" customWidth="1"/>
    <col min="11786" max="11786" width="10.7109375" bestFit="1" customWidth="1"/>
    <col min="11787" max="11795" width="9.140625" customWidth="1"/>
    <col min="11798" max="11801" width="9.140625" customWidth="1"/>
    <col min="11802" max="11802" width="33.42578125" customWidth="1"/>
    <col min="12033" max="12033" width="41.85546875" bestFit="1" customWidth="1"/>
    <col min="12034" max="12034" width="12.5703125" bestFit="1" customWidth="1"/>
    <col min="12035" max="12036" width="14.7109375" bestFit="1" customWidth="1"/>
    <col min="12037" max="12037" width="14.5703125" bestFit="1" customWidth="1"/>
    <col min="12038" max="12038" width="10.140625" customWidth="1"/>
    <col min="12039" max="12039" width="14.7109375" bestFit="1" customWidth="1"/>
    <col min="12042" max="12042" width="10.7109375" bestFit="1" customWidth="1"/>
    <col min="12043" max="12051" width="9.140625" customWidth="1"/>
    <col min="12054" max="12057" width="9.140625" customWidth="1"/>
    <col min="12058" max="12058" width="33.42578125" customWidth="1"/>
    <col min="12289" max="12289" width="41.85546875" bestFit="1" customWidth="1"/>
    <col min="12290" max="12290" width="12.5703125" bestFit="1" customWidth="1"/>
    <col min="12291" max="12292" width="14.7109375" bestFit="1" customWidth="1"/>
    <col min="12293" max="12293" width="14.5703125" bestFit="1" customWidth="1"/>
    <col min="12294" max="12294" width="10.140625" customWidth="1"/>
    <col min="12295" max="12295" width="14.7109375" bestFit="1" customWidth="1"/>
    <col min="12298" max="12298" width="10.7109375" bestFit="1" customWidth="1"/>
    <col min="12299" max="12307" width="9.140625" customWidth="1"/>
    <col min="12310" max="12313" width="9.140625" customWidth="1"/>
    <col min="12314" max="12314" width="33.42578125" customWidth="1"/>
    <col min="12545" max="12545" width="41.85546875" bestFit="1" customWidth="1"/>
    <col min="12546" max="12546" width="12.5703125" bestFit="1" customWidth="1"/>
    <col min="12547" max="12548" width="14.7109375" bestFit="1" customWidth="1"/>
    <col min="12549" max="12549" width="14.5703125" bestFit="1" customWidth="1"/>
    <col min="12550" max="12550" width="10.140625" customWidth="1"/>
    <col min="12551" max="12551" width="14.7109375" bestFit="1" customWidth="1"/>
    <col min="12554" max="12554" width="10.7109375" bestFit="1" customWidth="1"/>
    <col min="12555" max="12563" width="9.140625" customWidth="1"/>
    <col min="12566" max="12569" width="9.140625" customWidth="1"/>
    <col min="12570" max="12570" width="33.42578125" customWidth="1"/>
    <col min="12801" max="12801" width="41.85546875" bestFit="1" customWidth="1"/>
    <col min="12802" max="12802" width="12.5703125" bestFit="1" customWidth="1"/>
    <col min="12803" max="12804" width="14.7109375" bestFit="1" customWidth="1"/>
    <col min="12805" max="12805" width="14.5703125" bestFit="1" customWidth="1"/>
    <col min="12806" max="12806" width="10.140625" customWidth="1"/>
    <col min="12807" max="12807" width="14.7109375" bestFit="1" customWidth="1"/>
    <col min="12810" max="12810" width="10.7109375" bestFit="1" customWidth="1"/>
    <col min="12811" max="12819" width="9.140625" customWidth="1"/>
    <col min="12822" max="12825" width="9.140625" customWidth="1"/>
    <col min="12826" max="12826" width="33.42578125" customWidth="1"/>
    <col min="13057" max="13057" width="41.85546875" bestFit="1" customWidth="1"/>
    <col min="13058" max="13058" width="12.5703125" bestFit="1" customWidth="1"/>
    <col min="13059" max="13060" width="14.7109375" bestFit="1" customWidth="1"/>
    <col min="13061" max="13061" width="14.5703125" bestFit="1" customWidth="1"/>
    <col min="13062" max="13062" width="10.140625" customWidth="1"/>
    <col min="13063" max="13063" width="14.7109375" bestFit="1" customWidth="1"/>
    <col min="13066" max="13066" width="10.7109375" bestFit="1" customWidth="1"/>
    <col min="13067" max="13075" width="9.140625" customWidth="1"/>
    <col min="13078" max="13081" width="9.140625" customWidth="1"/>
    <col min="13082" max="13082" width="33.42578125" customWidth="1"/>
    <col min="13313" max="13313" width="41.85546875" bestFit="1" customWidth="1"/>
    <col min="13314" max="13314" width="12.5703125" bestFit="1" customWidth="1"/>
    <col min="13315" max="13316" width="14.7109375" bestFit="1" customWidth="1"/>
    <col min="13317" max="13317" width="14.5703125" bestFit="1" customWidth="1"/>
    <col min="13318" max="13318" width="10.140625" customWidth="1"/>
    <col min="13319" max="13319" width="14.7109375" bestFit="1" customWidth="1"/>
    <col min="13322" max="13322" width="10.7109375" bestFit="1" customWidth="1"/>
    <col min="13323" max="13331" width="9.140625" customWidth="1"/>
    <col min="13334" max="13337" width="9.140625" customWidth="1"/>
    <col min="13338" max="13338" width="33.42578125" customWidth="1"/>
    <col min="13569" max="13569" width="41.85546875" bestFit="1" customWidth="1"/>
    <col min="13570" max="13570" width="12.5703125" bestFit="1" customWidth="1"/>
    <col min="13571" max="13572" width="14.7109375" bestFit="1" customWidth="1"/>
    <col min="13573" max="13573" width="14.5703125" bestFit="1" customWidth="1"/>
    <col min="13574" max="13574" width="10.140625" customWidth="1"/>
    <col min="13575" max="13575" width="14.7109375" bestFit="1" customWidth="1"/>
    <col min="13578" max="13578" width="10.7109375" bestFit="1" customWidth="1"/>
    <col min="13579" max="13587" width="9.140625" customWidth="1"/>
    <col min="13590" max="13593" width="9.140625" customWidth="1"/>
    <col min="13594" max="13594" width="33.42578125" customWidth="1"/>
    <col min="13825" max="13825" width="41.85546875" bestFit="1" customWidth="1"/>
    <col min="13826" max="13826" width="12.5703125" bestFit="1" customWidth="1"/>
    <col min="13827" max="13828" width="14.7109375" bestFit="1" customWidth="1"/>
    <col min="13829" max="13829" width="14.5703125" bestFit="1" customWidth="1"/>
    <col min="13830" max="13830" width="10.140625" customWidth="1"/>
    <col min="13831" max="13831" width="14.7109375" bestFit="1" customWidth="1"/>
    <col min="13834" max="13834" width="10.7109375" bestFit="1" customWidth="1"/>
    <col min="13835" max="13843" width="9.140625" customWidth="1"/>
    <col min="13846" max="13849" width="9.140625" customWidth="1"/>
    <col min="13850" max="13850" width="33.42578125" customWidth="1"/>
    <col min="14081" max="14081" width="41.85546875" bestFit="1" customWidth="1"/>
    <col min="14082" max="14082" width="12.5703125" bestFit="1" customWidth="1"/>
    <col min="14083" max="14084" width="14.7109375" bestFit="1" customWidth="1"/>
    <col min="14085" max="14085" width="14.5703125" bestFit="1" customWidth="1"/>
    <col min="14086" max="14086" width="10.140625" customWidth="1"/>
    <col min="14087" max="14087" width="14.7109375" bestFit="1" customWidth="1"/>
    <col min="14090" max="14090" width="10.7109375" bestFit="1" customWidth="1"/>
    <col min="14091" max="14099" width="9.140625" customWidth="1"/>
    <col min="14102" max="14105" width="9.140625" customWidth="1"/>
    <col min="14106" max="14106" width="33.42578125" customWidth="1"/>
    <col min="14337" max="14337" width="41.85546875" bestFit="1" customWidth="1"/>
    <col min="14338" max="14338" width="12.5703125" bestFit="1" customWidth="1"/>
    <col min="14339" max="14340" width="14.7109375" bestFit="1" customWidth="1"/>
    <col min="14341" max="14341" width="14.5703125" bestFit="1" customWidth="1"/>
    <col min="14342" max="14342" width="10.140625" customWidth="1"/>
    <col min="14343" max="14343" width="14.7109375" bestFit="1" customWidth="1"/>
    <col min="14346" max="14346" width="10.7109375" bestFit="1" customWidth="1"/>
    <col min="14347" max="14355" width="9.140625" customWidth="1"/>
    <col min="14358" max="14361" width="9.140625" customWidth="1"/>
    <col min="14362" max="14362" width="33.42578125" customWidth="1"/>
    <col min="14593" max="14593" width="41.85546875" bestFit="1" customWidth="1"/>
    <col min="14594" max="14594" width="12.5703125" bestFit="1" customWidth="1"/>
    <col min="14595" max="14596" width="14.7109375" bestFit="1" customWidth="1"/>
    <col min="14597" max="14597" width="14.5703125" bestFit="1" customWidth="1"/>
    <col min="14598" max="14598" width="10.140625" customWidth="1"/>
    <col min="14599" max="14599" width="14.7109375" bestFit="1" customWidth="1"/>
    <col min="14602" max="14602" width="10.7109375" bestFit="1" customWidth="1"/>
    <col min="14603" max="14611" width="9.140625" customWidth="1"/>
    <col min="14614" max="14617" width="9.140625" customWidth="1"/>
    <col min="14618" max="14618" width="33.42578125" customWidth="1"/>
    <col min="14849" max="14849" width="41.85546875" bestFit="1" customWidth="1"/>
    <col min="14850" max="14850" width="12.5703125" bestFit="1" customWidth="1"/>
    <col min="14851" max="14852" width="14.7109375" bestFit="1" customWidth="1"/>
    <col min="14853" max="14853" width="14.5703125" bestFit="1" customWidth="1"/>
    <col min="14854" max="14854" width="10.140625" customWidth="1"/>
    <col min="14855" max="14855" width="14.7109375" bestFit="1" customWidth="1"/>
    <col min="14858" max="14858" width="10.7109375" bestFit="1" customWidth="1"/>
    <col min="14859" max="14867" width="9.140625" customWidth="1"/>
    <col min="14870" max="14873" width="9.140625" customWidth="1"/>
    <col min="14874" max="14874" width="33.42578125" customWidth="1"/>
    <col min="15105" max="15105" width="41.85546875" bestFit="1" customWidth="1"/>
    <col min="15106" max="15106" width="12.5703125" bestFit="1" customWidth="1"/>
    <col min="15107" max="15108" width="14.7109375" bestFit="1" customWidth="1"/>
    <col min="15109" max="15109" width="14.5703125" bestFit="1" customWidth="1"/>
    <col min="15110" max="15110" width="10.140625" customWidth="1"/>
    <col min="15111" max="15111" width="14.7109375" bestFit="1" customWidth="1"/>
    <col min="15114" max="15114" width="10.7109375" bestFit="1" customWidth="1"/>
    <col min="15115" max="15123" width="9.140625" customWidth="1"/>
    <col min="15126" max="15129" width="9.140625" customWidth="1"/>
    <col min="15130" max="15130" width="33.42578125" customWidth="1"/>
    <col min="15361" max="15361" width="41.85546875" bestFit="1" customWidth="1"/>
    <col min="15362" max="15362" width="12.5703125" bestFit="1" customWidth="1"/>
    <col min="15363" max="15364" width="14.7109375" bestFit="1" customWidth="1"/>
    <col min="15365" max="15365" width="14.5703125" bestFit="1" customWidth="1"/>
    <col min="15366" max="15366" width="10.140625" customWidth="1"/>
    <col min="15367" max="15367" width="14.7109375" bestFit="1" customWidth="1"/>
    <col min="15370" max="15370" width="10.7109375" bestFit="1" customWidth="1"/>
    <col min="15371" max="15379" width="9.140625" customWidth="1"/>
    <col min="15382" max="15385" width="9.140625" customWidth="1"/>
    <col min="15386" max="15386" width="33.42578125" customWidth="1"/>
    <col min="15617" max="15617" width="41.85546875" bestFit="1" customWidth="1"/>
    <col min="15618" max="15618" width="12.5703125" bestFit="1" customWidth="1"/>
    <col min="15619" max="15620" width="14.7109375" bestFit="1" customWidth="1"/>
    <col min="15621" max="15621" width="14.5703125" bestFit="1" customWidth="1"/>
    <col min="15622" max="15622" width="10.140625" customWidth="1"/>
    <col min="15623" max="15623" width="14.7109375" bestFit="1" customWidth="1"/>
    <col min="15626" max="15626" width="10.7109375" bestFit="1" customWidth="1"/>
    <col min="15627" max="15635" width="9.140625" customWidth="1"/>
    <col min="15638" max="15641" width="9.140625" customWidth="1"/>
    <col min="15642" max="15642" width="33.42578125" customWidth="1"/>
    <col min="15873" max="15873" width="41.85546875" bestFit="1" customWidth="1"/>
    <col min="15874" max="15874" width="12.5703125" bestFit="1" customWidth="1"/>
    <col min="15875" max="15876" width="14.7109375" bestFit="1" customWidth="1"/>
    <col min="15877" max="15877" width="14.5703125" bestFit="1" customWidth="1"/>
    <col min="15878" max="15878" width="10.140625" customWidth="1"/>
    <col min="15879" max="15879" width="14.7109375" bestFit="1" customWidth="1"/>
    <col min="15882" max="15882" width="10.7109375" bestFit="1" customWidth="1"/>
    <col min="15883" max="15891" width="9.140625" customWidth="1"/>
    <col min="15894" max="15897" width="9.140625" customWidth="1"/>
    <col min="15898" max="15898" width="33.42578125" customWidth="1"/>
    <col min="16129" max="16129" width="41.85546875" bestFit="1" customWidth="1"/>
    <col min="16130" max="16130" width="12.5703125" bestFit="1" customWidth="1"/>
    <col min="16131" max="16132" width="14.7109375" bestFit="1" customWidth="1"/>
    <col min="16133" max="16133" width="14.5703125" bestFit="1" customWidth="1"/>
    <col min="16134" max="16134" width="10.140625" customWidth="1"/>
    <col min="16135" max="16135" width="14.7109375" bestFit="1" customWidth="1"/>
    <col min="16138" max="16138" width="10.7109375" bestFit="1" customWidth="1"/>
    <col min="16139" max="16147" width="9.140625" customWidth="1"/>
    <col min="16150" max="16153" width="9.140625" customWidth="1"/>
    <col min="16154" max="16154" width="33.42578125" customWidth="1"/>
  </cols>
  <sheetData>
    <row r="1" spans="1:26" x14ac:dyDescent="0.25">
      <c r="C1" s="45"/>
      <c r="T1" s="10"/>
    </row>
    <row r="2" spans="1:26" x14ac:dyDescent="0.25">
      <c r="C2" s="45"/>
      <c r="T2" s="10"/>
    </row>
    <row r="3" spans="1:26" x14ac:dyDescent="0.25">
      <c r="C3" s="45"/>
      <c r="I3" s="51" t="s">
        <v>4</v>
      </c>
      <c r="J3" s="51"/>
      <c r="K3" s="9">
        <v>-2</v>
      </c>
      <c r="L3" s="9">
        <v>-1.5</v>
      </c>
      <c r="M3" s="9">
        <v>-1</v>
      </c>
      <c r="N3" s="9">
        <v>-0.5</v>
      </c>
      <c r="O3" s="9">
        <v>0</v>
      </c>
      <c r="P3" s="9">
        <v>0.5</v>
      </c>
      <c r="Q3" s="9">
        <v>1</v>
      </c>
      <c r="R3" s="9">
        <v>1.5</v>
      </c>
      <c r="S3" s="9">
        <v>2</v>
      </c>
      <c r="T3" s="10"/>
    </row>
    <row r="4" spans="1:26" ht="15" customHeight="1" x14ac:dyDescent="0.25">
      <c r="A4" s="8" t="s">
        <v>56</v>
      </c>
      <c r="B4" s="28" t="s">
        <v>0</v>
      </c>
      <c r="C4" s="11">
        <v>100</v>
      </c>
      <c r="J4" t="s">
        <v>7</v>
      </c>
      <c r="K4" s="19">
        <f t="shared" ref="K4:S4" si="0" xml:space="preserve"> K$3 * $C$18</f>
        <v>-20</v>
      </c>
      <c r="L4" s="19">
        <f t="shared" si="0"/>
        <v>-15</v>
      </c>
      <c r="M4" s="19">
        <f t="shared" si="0"/>
        <v>-10</v>
      </c>
      <c r="N4" s="19">
        <f t="shared" si="0"/>
        <v>-5</v>
      </c>
      <c r="O4" s="19">
        <f t="shared" si="0"/>
        <v>0</v>
      </c>
      <c r="P4" s="19">
        <f t="shared" si="0"/>
        <v>5</v>
      </c>
      <c r="Q4" s="19">
        <f t="shared" si="0"/>
        <v>10</v>
      </c>
      <c r="R4" s="19">
        <f t="shared" si="0"/>
        <v>15</v>
      </c>
      <c r="S4" s="19">
        <f t="shared" si="0"/>
        <v>20</v>
      </c>
      <c r="T4" s="47" t="s">
        <v>38</v>
      </c>
      <c r="U4" s="47"/>
      <c r="V4" s="47"/>
      <c r="W4" s="47"/>
    </row>
    <row r="5" spans="1:26" ht="15" customHeight="1" x14ac:dyDescent="0.25">
      <c r="A5" s="8" t="s">
        <v>49</v>
      </c>
      <c r="B5" s="28" t="s">
        <v>1</v>
      </c>
      <c r="C5" s="11">
        <v>2</v>
      </c>
      <c r="E5" s="45" t="s">
        <v>68</v>
      </c>
      <c r="G5" s="45" t="s">
        <v>71</v>
      </c>
      <c r="H5" s="43" t="s">
        <v>43</v>
      </c>
      <c r="I5" s="43" t="s">
        <v>6</v>
      </c>
      <c r="J5" s="1" t="s">
        <v>10</v>
      </c>
      <c r="K5" s="19">
        <f t="shared" ref="K5:S5" si="1" xml:space="preserve"> $C$17 + ($C$18*K3)</f>
        <v>30</v>
      </c>
      <c r="L5" s="19">
        <f t="shared" si="1"/>
        <v>35</v>
      </c>
      <c r="M5" s="19">
        <f t="shared" si="1"/>
        <v>40</v>
      </c>
      <c r="N5" s="19">
        <f t="shared" si="1"/>
        <v>45</v>
      </c>
      <c r="O5" s="19">
        <f t="shared" si="1"/>
        <v>50</v>
      </c>
      <c r="P5" s="19">
        <f t="shared" si="1"/>
        <v>55</v>
      </c>
      <c r="Q5" s="19">
        <f t="shared" si="1"/>
        <v>60</v>
      </c>
      <c r="R5" s="19">
        <f t="shared" si="1"/>
        <v>65</v>
      </c>
      <c r="S5" s="19">
        <f t="shared" si="1"/>
        <v>70</v>
      </c>
      <c r="T5" s="48" t="s">
        <v>14</v>
      </c>
      <c r="U5" s="48"/>
      <c r="V5" s="48"/>
      <c r="W5" s="48"/>
      <c r="X5" s="48"/>
      <c r="Y5" s="48"/>
    </row>
    <row r="6" spans="1:26" ht="15" customHeight="1" x14ac:dyDescent="0.25">
      <c r="A6" s="8" t="s">
        <v>65</v>
      </c>
      <c r="B6" s="28" t="s">
        <v>50</v>
      </c>
      <c r="C6" s="11">
        <v>10</v>
      </c>
      <c r="E6" s="43" t="s">
        <v>47</v>
      </c>
      <c r="F6" s="9" t="s">
        <v>48</v>
      </c>
      <c r="G6" s="43" t="s">
        <v>42</v>
      </c>
      <c r="H6" s="9" t="s">
        <v>18</v>
      </c>
      <c r="I6" s="9"/>
      <c r="J6" s="1"/>
      <c r="K6" s="19"/>
      <c r="L6" s="19"/>
      <c r="M6" s="19"/>
      <c r="N6" s="19"/>
      <c r="O6" s="19"/>
      <c r="P6" s="19"/>
      <c r="Q6" s="19"/>
      <c r="R6" s="19"/>
      <c r="S6" s="19"/>
      <c r="T6" s="44"/>
      <c r="U6" s="44"/>
      <c r="V6" s="44"/>
      <c r="W6" s="44"/>
      <c r="X6" s="44"/>
      <c r="Y6" s="44"/>
    </row>
    <row r="7" spans="1:26" ht="15" customHeight="1" x14ac:dyDescent="0.25">
      <c r="A7" s="8" t="s">
        <v>62</v>
      </c>
      <c r="B7" s="28" t="s">
        <v>20</v>
      </c>
      <c r="C7" s="11">
        <v>20</v>
      </c>
      <c r="E7" s="43" t="s">
        <v>69</v>
      </c>
      <c r="F7" s="46">
        <v>0</v>
      </c>
      <c r="G7" s="14" t="s">
        <v>72</v>
      </c>
      <c r="H7" s="9">
        <v>0</v>
      </c>
      <c r="I7" s="9"/>
      <c r="J7" s="1" t="s">
        <v>5</v>
      </c>
      <c r="K7" s="19">
        <f t="shared" ref="K7:S8" si="2" xml:space="preserve"> $C$4 + ($C$5 * K$4)+ ($C$6 * $F7 )+ ($C$7 * $H7) +  ($C$9 * K$4 * $F7)+ ($C$10 * K$4 * $H7) + ($C$12 * $F7 * $H7)+  ($C$14 * K$4 * $F7 * $H7)</f>
        <v>60</v>
      </c>
      <c r="L7" s="19">
        <f t="shared" si="2"/>
        <v>70</v>
      </c>
      <c r="M7" s="19">
        <f t="shared" si="2"/>
        <v>80</v>
      </c>
      <c r="N7" s="19">
        <f t="shared" si="2"/>
        <v>90</v>
      </c>
      <c r="O7" s="19">
        <f t="shared" si="2"/>
        <v>100</v>
      </c>
      <c r="P7" s="19">
        <f t="shared" si="2"/>
        <v>110</v>
      </c>
      <c r="Q7" s="19">
        <f t="shared" si="2"/>
        <v>120</v>
      </c>
      <c r="R7" s="19">
        <f t="shared" si="2"/>
        <v>130</v>
      </c>
      <c r="S7" s="19">
        <f t="shared" si="2"/>
        <v>140</v>
      </c>
      <c r="T7" s="49" t="s">
        <v>67</v>
      </c>
      <c r="U7" s="49"/>
      <c r="V7" s="49"/>
      <c r="W7" s="49"/>
      <c r="X7" s="49"/>
      <c r="Y7" s="49"/>
      <c r="Z7" s="49"/>
    </row>
    <row r="8" spans="1:26" x14ac:dyDescent="0.25">
      <c r="A8" s="8"/>
      <c r="B8" s="28"/>
      <c r="C8" s="11"/>
      <c r="E8" s="43" t="s">
        <v>69</v>
      </c>
      <c r="F8" s="46">
        <v>0</v>
      </c>
      <c r="G8" s="11" t="s">
        <v>73</v>
      </c>
      <c r="H8" s="9">
        <v>1</v>
      </c>
      <c r="I8" s="9"/>
      <c r="J8" s="1" t="s">
        <v>5</v>
      </c>
      <c r="K8" s="19">
        <f t="shared" si="2"/>
        <v>60</v>
      </c>
      <c r="L8" s="19">
        <f t="shared" si="2"/>
        <v>75</v>
      </c>
      <c r="M8" s="19">
        <f t="shared" si="2"/>
        <v>90</v>
      </c>
      <c r="N8" s="19">
        <f t="shared" si="2"/>
        <v>105</v>
      </c>
      <c r="O8" s="19">
        <f t="shared" si="2"/>
        <v>120</v>
      </c>
      <c r="P8" s="19">
        <f t="shared" si="2"/>
        <v>135</v>
      </c>
      <c r="Q8" s="19">
        <f t="shared" si="2"/>
        <v>150</v>
      </c>
      <c r="R8" s="19">
        <f t="shared" si="2"/>
        <v>165</v>
      </c>
      <c r="S8" s="19">
        <f t="shared" si="2"/>
        <v>180</v>
      </c>
      <c r="T8" s="49"/>
      <c r="U8" s="49"/>
      <c r="V8" s="49"/>
      <c r="W8" s="49"/>
      <c r="X8" s="49"/>
      <c r="Y8" s="49"/>
      <c r="Z8" s="49"/>
    </row>
    <row r="9" spans="1:26" x14ac:dyDescent="0.25">
      <c r="A9" s="8" t="s">
        <v>57</v>
      </c>
      <c r="B9" s="28" t="s">
        <v>51</v>
      </c>
      <c r="C9" s="11">
        <v>1</v>
      </c>
      <c r="E9" s="43"/>
      <c r="F9" s="46"/>
      <c r="G9" s="20"/>
      <c r="H9" s="43"/>
      <c r="I9" s="43"/>
      <c r="J9" s="1"/>
      <c r="K9" s="19"/>
      <c r="L9" s="19"/>
      <c r="M9" s="19"/>
      <c r="N9" s="19"/>
      <c r="O9" s="19"/>
      <c r="P9" s="19"/>
      <c r="Q9" s="19"/>
      <c r="R9" s="19"/>
      <c r="S9" s="19"/>
      <c r="T9" s="49"/>
      <c r="U9" s="49"/>
      <c r="V9" s="49"/>
      <c r="W9" s="49"/>
      <c r="X9" s="49"/>
      <c r="Y9" s="49"/>
      <c r="Z9" s="49"/>
    </row>
    <row r="10" spans="1:26" x14ac:dyDescent="0.25">
      <c r="A10" s="8" t="s">
        <v>66</v>
      </c>
      <c r="B10" s="28" t="s">
        <v>21</v>
      </c>
      <c r="C10" s="11">
        <v>1</v>
      </c>
      <c r="E10" s="30"/>
      <c r="K10" s="19" t="s">
        <v>17</v>
      </c>
      <c r="L10" s="19"/>
      <c r="M10" s="19"/>
      <c r="N10" s="19"/>
      <c r="O10" s="19"/>
      <c r="P10" s="19"/>
      <c r="Q10" s="19"/>
      <c r="R10" s="19"/>
      <c r="S10" s="19"/>
      <c r="T10" s="49"/>
      <c r="U10" s="49"/>
      <c r="V10" s="49"/>
      <c r="W10" s="49"/>
      <c r="X10" s="49"/>
      <c r="Y10" s="49"/>
      <c r="Z10" s="49"/>
    </row>
    <row r="11" spans="1:26" x14ac:dyDescent="0.25">
      <c r="A11" s="8"/>
      <c r="B11" s="28"/>
      <c r="C11" s="11"/>
      <c r="E11" s="43" t="s">
        <v>70</v>
      </c>
      <c r="F11" s="46">
        <v>1</v>
      </c>
      <c r="G11" s="14" t="s">
        <v>72</v>
      </c>
      <c r="H11" s="9">
        <v>0</v>
      </c>
      <c r="I11" s="9"/>
      <c r="J11" s="1" t="s">
        <v>5</v>
      </c>
      <c r="K11" s="19">
        <f t="shared" ref="K11:S12" si="3" xml:space="preserve"> $C$4 + ($C$5 * K$4)+ ($C$6 * $F11 )+ ($C$7 * $H11) +  ($C$9 * K$4 * $F11)+ ($C$10 * K$4 * $H11) + ($C$12 * $F11 * $H11)+  ($C$14 * K$4 * $F11 * $H11)</f>
        <v>50</v>
      </c>
      <c r="L11" s="19">
        <f t="shared" si="3"/>
        <v>65</v>
      </c>
      <c r="M11" s="19">
        <f t="shared" si="3"/>
        <v>80</v>
      </c>
      <c r="N11" s="19">
        <f t="shared" si="3"/>
        <v>95</v>
      </c>
      <c r="O11" s="19">
        <f t="shared" si="3"/>
        <v>110</v>
      </c>
      <c r="P11" s="19">
        <f t="shared" si="3"/>
        <v>125</v>
      </c>
      <c r="Q11" s="19">
        <f t="shared" si="3"/>
        <v>140</v>
      </c>
      <c r="R11" s="19">
        <f t="shared" si="3"/>
        <v>155</v>
      </c>
      <c r="S11" s="19">
        <f t="shared" si="3"/>
        <v>170</v>
      </c>
      <c r="T11" s="49"/>
      <c r="U11" s="49"/>
      <c r="V11" s="49"/>
      <c r="W11" s="49"/>
      <c r="X11" s="49"/>
      <c r="Y11" s="49"/>
      <c r="Z11" s="49"/>
    </row>
    <row r="12" spans="1:26" x14ac:dyDescent="0.25">
      <c r="A12" s="8" t="s">
        <v>60</v>
      </c>
      <c r="B12" s="28" t="s">
        <v>52</v>
      </c>
      <c r="C12" s="11">
        <v>2</v>
      </c>
      <c r="E12" s="43" t="s">
        <v>70</v>
      </c>
      <c r="F12" s="46">
        <v>1</v>
      </c>
      <c r="G12" s="11" t="s">
        <v>73</v>
      </c>
      <c r="H12" s="9">
        <v>1</v>
      </c>
      <c r="I12" s="9"/>
      <c r="J12" s="1" t="s">
        <v>5</v>
      </c>
      <c r="K12" s="19">
        <f t="shared" si="3"/>
        <v>-28</v>
      </c>
      <c r="L12" s="19">
        <f t="shared" si="3"/>
        <v>12</v>
      </c>
      <c r="M12" s="19">
        <f t="shared" si="3"/>
        <v>52</v>
      </c>
      <c r="N12" s="19">
        <f t="shared" si="3"/>
        <v>92</v>
      </c>
      <c r="O12" s="19">
        <f t="shared" si="3"/>
        <v>132</v>
      </c>
      <c r="P12" s="19">
        <f t="shared" si="3"/>
        <v>172</v>
      </c>
      <c r="Q12" s="19">
        <f t="shared" si="3"/>
        <v>212</v>
      </c>
      <c r="R12" s="19">
        <f t="shared" si="3"/>
        <v>252</v>
      </c>
      <c r="S12" s="19">
        <f t="shared" si="3"/>
        <v>292</v>
      </c>
      <c r="T12" s="49"/>
      <c r="U12" s="49"/>
      <c r="V12" s="49"/>
      <c r="W12" s="49"/>
      <c r="X12" s="49"/>
      <c r="Y12" s="49"/>
      <c r="Z12" s="49"/>
    </row>
    <row r="13" spans="1:26" x14ac:dyDescent="0.25">
      <c r="A13" s="8"/>
      <c r="B13" s="28"/>
      <c r="C13" s="11"/>
      <c r="E13" s="43"/>
      <c r="F13" s="46"/>
      <c r="G13" s="20"/>
      <c r="H13" s="43"/>
      <c r="I13" s="43"/>
      <c r="J13" s="1"/>
      <c r="K13" s="19"/>
      <c r="L13" s="19"/>
      <c r="M13" s="19"/>
      <c r="N13" s="19"/>
      <c r="O13" s="19"/>
      <c r="P13" s="19"/>
      <c r="Q13" s="19"/>
      <c r="R13" s="19"/>
      <c r="S13" s="19"/>
      <c r="T13" s="49"/>
      <c r="U13" s="49"/>
      <c r="V13" s="49"/>
      <c r="W13" s="49"/>
      <c r="X13" s="49"/>
      <c r="Y13" s="49"/>
      <c r="Z13" s="49"/>
    </row>
    <row r="14" spans="1:26" x14ac:dyDescent="0.25">
      <c r="A14" s="8" t="s">
        <v>63</v>
      </c>
      <c r="B14" s="28" t="s">
        <v>54</v>
      </c>
      <c r="C14" s="11">
        <v>4</v>
      </c>
      <c r="G14" s="14"/>
      <c r="H14" s="14"/>
      <c r="I14" s="14"/>
    </row>
    <row r="15" spans="1:26" x14ac:dyDescent="0.25">
      <c r="A15" s="8"/>
      <c r="B15" s="28"/>
      <c r="C15" s="11"/>
      <c r="G15" s="16"/>
      <c r="H15" s="16"/>
      <c r="I15" s="16"/>
    </row>
    <row r="16" spans="1:26" x14ac:dyDescent="0.25">
      <c r="E16" s="43"/>
      <c r="M16" t="s">
        <v>17</v>
      </c>
    </row>
    <row r="17" spans="2:20" x14ac:dyDescent="0.25">
      <c r="B17" s="11" t="s">
        <v>2</v>
      </c>
      <c r="C17" s="11">
        <v>50</v>
      </c>
    </row>
    <row r="18" spans="2:20" x14ac:dyDescent="0.25">
      <c r="B18" s="11" t="s">
        <v>3</v>
      </c>
      <c r="C18" s="11">
        <v>10</v>
      </c>
      <c r="K18" s="1"/>
      <c r="T18" s="8" t="s">
        <v>16</v>
      </c>
    </row>
    <row r="19" spans="2:20" x14ac:dyDescent="0.25">
      <c r="E19" s="52" t="s">
        <v>44</v>
      </c>
      <c r="F19" s="52"/>
      <c r="G19" s="43" t="s">
        <v>15</v>
      </c>
      <c r="T19" s="5" t="s">
        <v>9</v>
      </c>
    </row>
    <row r="20" spans="2:20" ht="15.75" x14ac:dyDescent="0.25">
      <c r="B20" s="43" t="str">
        <f>E7</f>
        <v>Not Attend</v>
      </c>
      <c r="C20" s="29" t="s">
        <v>45</v>
      </c>
      <c r="D20" s="14" t="str">
        <f>G7</f>
        <v>Same</v>
      </c>
      <c r="E20" s="14">
        <f>($C$5)+($C$9*$F7)+($C$10*$H7)+($C$11*$I7)+($C$14*$F7*$H7)+($C$15*$F7*$I7)</f>
        <v>2</v>
      </c>
      <c r="F20" s="13" t="s">
        <v>75</v>
      </c>
      <c r="G20" s="14">
        <f xml:space="preserve"> $C$4 + ($C$6 * $F7 ) + ($C$7 * $H7)  + ($C$8 * $I7)  + ($C$12 * $F7 * $H7) + ($C$13 * $F7 * $I7)</f>
        <v>100</v>
      </c>
      <c r="H20" s="12"/>
      <c r="I20" s="12"/>
      <c r="J20" s="45"/>
      <c r="K20" s="45"/>
      <c r="M20" s="43"/>
      <c r="T20" t="s">
        <v>8</v>
      </c>
    </row>
    <row r="21" spans="2:20" ht="15.75" x14ac:dyDescent="0.25">
      <c r="B21" s="43" t="str">
        <f>E8</f>
        <v>Not Attend</v>
      </c>
      <c r="C21" s="29" t="s">
        <v>45</v>
      </c>
      <c r="D21" s="28" t="str">
        <f>G8</f>
        <v>Easier</v>
      </c>
      <c r="E21" s="28">
        <f>($C$5)+($C$9*$F8)+($C$10*$H8)+($C$11*$I8)+($C$14*$F8*$H8)+($C$15*$F8*$I8)</f>
        <v>3</v>
      </c>
      <c r="F21" s="27" t="s">
        <v>75</v>
      </c>
      <c r="G21" s="28">
        <f xml:space="preserve"> $C$4 + ($C$6 * $F8 ) + ($C$7 * $H8)  + ($C$8 * $I8)  + ($C$12 * $F8 * $H8) + ($C$13 * $F8 * $I8)</f>
        <v>120</v>
      </c>
      <c r="H21" s="14"/>
      <c r="I21" s="45"/>
      <c r="K21" s="45"/>
      <c r="M21" s="14"/>
    </row>
    <row r="22" spans="2:20" ht="15.75" x14ac:dyDescent="0.25">
      <c r="B22" s="43"/>
      <c r="C22" s="29"/>
      <c r="D22" s="32"/>
      <c r="E22" s="20"/>
      <c r="F22" s="18"/>
      <c r="G22" s="20"/>
      <c r="H22" s="16"/>
      <c r="I22" s="45"/>
      <c r="K22" s="45"/>
      <c r="M22" s="16"/>
    </row>
    <row r="23" spans="2:20" x14ac:dyDescent="0.25">
      <c r="B23" s="30"/>
      <c r="C23" s="31"/>
      <c r="D23" s="14" t="s">
        <v>17</v>
      </c>
      <c r="E23" s="18"/>
      <c r="F23" s="18"/>
      <c r="G23" s="20"/>
      <c r="H23" s="20"/>
      <c r="I23" s="45"/>
      <c r="K23" s="45"/>
      <c r="M23" s="20"/>
      <c r="T23" s="6" t="s">
        <v>11</v>
      </c>
    </row>
    <row r="24" spans="2:20" ht="15.75" x14ac:dyDescent="0.25">
      <c r="B24" s="43" t="str">
        <f>E11</f>
        <v>Attended</v>
      </c>
      <c r="C24" s="29" t="s">
        <v>46</v>
      </c>
      <c r="D24" s="14" t="str">
        <f>G11</f>
        <v>Same</v>
      </c>
      <c r="E24" s="14">
        <f>($C$5)+($C$9*$F11)+($C$10*$H11)+($C$11*$I11)+($C$14*$F11*$H11)+($C$15*$F11*$I11)</f>
        <v>3</v>
      </c>
      <c r="F24" s="13" t="s">
        <v>75</v>
      </c>
      <c r="G24" s="14">
        <f xml:space="preserve"> $C$4 + ($C$6 * $F11 ) + ($C$7 * $H11)  + ($C$8 * $I11)  + ($C$12 * $F11 * $H11) + ($C$13 * $F11 * $I11)</f>
        <v>110</v>
      </c>
      <c r="T24" s="2" t="s">
        <v>12</v>
      </c>
    </row>
    <row r="25" spans="2:20" ht="15.75" x14ac:dyDescent="0.25">
      <c r="B25" s="43" t="str">
        <f>E12</f>
        <v>Attended</v>
      </c>
      <c r="C25" s="29" t="s">
        <v>46</v>
      </c>
      <c r="D25" s="28" t="str">
        <f>G12</f>
        <v>Easier</v>
      </c>
      <c r="E25" s="28">
        <f>($C$5)+($C$9*$F12)+($C$10*$H12)+($C$11*$I12)+($C$14*$F12*$H12)+($C$15*$F12*$I12)</f>
        <v>8</v>
      </c>
      <c r="F25" s="27" t="s">
        <v>75</v>
      </c>
      <c r="G25" s="28">
        <f xml:space="preserve"> $C$4 + ($C$6 * $F12 ) + ($C$7 * $H12)  + ($C$8 * $I12)  + ($C$12 * $F12 * $H12) + ($C$13 * $F12 * $I12)</f>
        <v>132</v>
      </c>
      <c r="H25" t="s">
        <v>17</v>
      </c>
      <c r="T25" s="7" t="s">
        <v>13</v>
      </c>
    </row>
    <row r="26" spans="2:20" ht="15.75" x14ac:dyDescent="0.25">
      <c r="B26" s="43"/>
      <c r="C26" s="29"/>
      <c r="D26" s="20"/>
      <c r="E26" s="20"/>
      <c r="F26" s="18"/>
      <c r="G26" s="20"/>
    </row>
    <row r="39" spans="19:19" x14ac:dyDescent="0.25">
      <c r="S39" t="s">
        <v>76</v>
      </c>
    </row>
  </sheetData>
  <mergeCells count="5">
    <mergeCell ref="I3:J3"/>
    <mergeCell ref="T4:W4"/>
    <mergeCell ref="T5:Y5"/>
    <mergeCell ref="T7:Z13"/>
    <mergeCell ref="E19:F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4" zoomScale="75" zoomScaleNormal="75" workbookViewId="0">
      <selection activeCell="A45" sqref="A45"/>
    </sheetView>
  </sheetViews>
  <sheetFormatPr defaultRowHeight="15" x14ac:dyDescent="0.25"/>
  <cols>
    <col min="1" max="1" width="41.85546875" bestFit="1" customWidth="1"/>
    <col min="2" max="2" width="12.5703125" bestFit="1" customWidth="1"/>
    <col min="3" max="4" width="14.7109375" bestFit="1" customWidth="1"/>
    <col min="5" max="5" width="14.5703125" style="25" bestFit="1" customWidth="1"/>
    <col min="6" max="6" width="10.140625" customWidth="1"/>
    <col min="7" max="7" width="14.7109375" style="25" bestFit="1" customWidth="1"/>
    <col min="10" max="10" width="10.7109375" bestFit="1" customWidth="1"/>
    <col min="11" max="19" width="9.140625" customWidth="1"/>
    <col min="22" max="25" width="9.140625" customWidth="1"/>
    <col min="26" max="26" width="33.42578125" customWidth="1"/>
  </cols>
  <sheetData>
    <row r="1" spans="1:26" x14ac:dyDescent="0.25">
      <c r="C1" s="22"/>
      <c r="T1" s="10"/>
    </row>
    <row r="2" spans="1:26" x14ac:dyDescent="0.25">
      <c r="C2" s="22"/>
      <c r="T2" s="10"/>
    </row>
    <row r="3" spans="1:26" x14ac:dyDescent="0.25">
      <c r="C3" s="22"/>
      <c r="I3" s="51" t="s">
        <v>4</v>
      </c>
      <c r="J3" s="51"/>
      <c r="K3" s="9">
        <v>-2</v>
      </c>
      <c r="L3" s="9">
        <v>-1.5</v>
      </c>
      <c r="M3" s="9">
        <v>-1</v>
      </c>
      <c r="N3" s="9">
        <v>-0.5</v>
      </c>
      <c r="O3" s="9">
        <v>0</v>
      </c>
      <c r="P3" s="9">
        <v>0.5</v>
      </c>
      <c r="Q3" s="9">
        <v>1</v>
      </c>
      <c r="R3" s="9">
        <v>1.5</v>
      </c>
      <c r="S3" s="9">
        <v>2</v>
      </c>
      <c r="T3" s="10"/>
    </row>
    <row r="4" spans="1:26" ht="15" customHeight="1" x14ac:dyDescent="0.25">
      <c r="A4" s="8" t="s">
        <v>56</v>
      </c>
      <c r="B4" s="28" t="s">
        <v>0</v>
      </c>
      <c r="C4" s="11">
        <v>58.938000000000002</v>
      </c>
      <c r="J4" t="s">
        <v>7</v>
      </c>
      <c r="K4" s="19">
        <f t="shared" ref="K4:S4" si="0" xml:space="preserve"> K$3 * $C$18</f>
        <v>-5.516</v>
      </c>
      <c r="L4" s="19">
        <f t="shared" si="0"/>
        <v>-4.1370000000000005</v>
      </c>
      <c r="M4" s="19">
        <f t="shared" si="0"/>
        <v>-2.758</v>
      </c>
      <c r="N4" s="19">
        <f t="shared" si="0"/>
        <v>-1.379</v>
      </c>
      <c r="O4" s="19">
        <f t="shared" si="0"/>
        <v>0</v>
      </c>
      <c r="P4" s="19">
        <f t="shared" si="0"/>
        <v>1.379</v>
      </c>
      <c r="Q4" s="19">
        <f t="shared" si="0"/>
        <v>2.758</v>
      </c>
      <c r="R4" s="19">
        <f t="shared" si="0"/>
        <v>4.1370000000000005</v>
      </c>
      <c r="S4" s="19">
        <f t="shared" si="0"/>
        <v>5.516</v>
      </c>
      <c r="T4" s="47" t="s">
        <v>38</v>
      </c>
      <c r="U4" s="47"/>
      <c r="V4" s="47"/>
      <c r="W4" s="47"/>
    </row>
    <row r="5" spans="1:26" ht="15" customHeight="1" x14ac:dyDescent="0.25">
      <c r="A5" s="8" t="s">
        <v>49</v>
      </c>
      <c r="B5" s="28" t="s">
        <v>1</v>
      </c>
      <c r="C5" s="11">
        <v>-0.96899999999999997</v>
      </c>
      <c r="E5" s="25" t="s">
        <v>68</v>
      </c>
      <c r="G5" s="25" t="s">
        <v>71</v>
      </c>
      <c r="H5" s="23" t="s">
        <v>43</v>
      </c>
      <c r="I5" s="23" t="s">
        <v>6</v>
      </c>
      <c r="J5" s="1" t="s">
        <v>10</v>
      </c>
      <c r="K5" s="19">
        <f t="shared" ref="K5:S5" si="1" xml:space="preserve"> $C$17 + ($C$18*K3)</f>
        <v>-0.21999999999999975</v>
      </c>
      <c r="L5" s="19">
        <f t="shared" si="1"/>
        <v>1.1589999999999998</v>
      </c>
      <c r="M5" s="19">
        <f t="shared" si="1"/>
        <v>2.5380000000000003</v>
      </c>
      <c r="N5" s="19">
        <f t="shared" si="1"/>
        <v>3.9170000000000003</v>
      </c>
      <c r="O5" s="19">
        <f t="shared" si="1"/>
        <v>5.2960000000000003</v>
      </c>
      <c r="P5" s="19">
        <f t="shared" si="1"/>
        <v>6.6750000000000007</v>
      </c>
      <c r="Q5" s="19">
        <f t="shared" si="1"/>
        <v>8.0540000000000003</v>
      </c>
      <c r="R5" s="19">
        <f t="shared" si="1"/>
        <v>9.4329999999999998</v>
      </c>
      <c r="S5" s="19">
        <f t="shared" si="1"/>
        <v>10.812000000000001</v>
      </c>
      <c r="T5" s="48" t="s">
        <v>14</v>
      </c>
      <c r="U5" s="48"/>
      <c r="V5" s="48"/>
      <c r="W5" s="48"/>
      <c r="X5" s="48"/>
      <c r="Y5" s="48"/>
    </row>
    <row r="6" spans="1:26" ht="15" customHeight="1" x14ac:dyDescent="0.25">
      <c r="A6" s="8" t="s">
        <v>65</v>
      </c>
      <c r="B6" s="28" t="s">
        <v>50</v>
      </c>
      <c r="C6" s="11">
        <v>1.0389999999999999</v>
      </c>
      <c r="E6" s="23" t="s">
        <v>47</v>
      </c>
      <c r="F6" s="9" t="s">
        <v>48</v>
      </c>
      <c r="G6" s="23" t="s">
        <v>42</v>
      </c>
      <c r="H6" s="9" t="s">
        <v>18</v>
      </c>
      <c r="I6" s="9" t="s">
        <v>19</v>
      </c>
      <c r="J6" s="1"/>
      <c r="K6" s="19"/>
      <c r="L6" s="19"/>
      <c r="M6" s="19"/>
      <c r="N6" s="19"/>
      <c r="O6" s="19"/>
      <c r="P6" s="19"/>
      <c r="Q6" s="19"/>
      <c r="R6" s="19"/>
      <c r="S6" s="19"/>
      <c r="T6" s="24"/>
      <c r="U6" s="24"/>
      <c r="V6" s="24"/>
      <c r="W6" s="24"/>
      <c r="X6" s="24"/>
      <c r="Y6" s="24"/>
    </row>
    <row r="7" spans="1:26" ht="15" customHeight="1" x14ac:dyDescent="0.25">
      <c r="A7" s="8" t="s">
        <v>62</v>
      </c>
      <c r="B7" s="28" t="s">
        <v>20</v>
      </c>
      <c r="C7" s="11">
        <v>-18.247</v>
      </c>
      <c r="E7" s="23" t="s">
        <v>69</v>
      </c>
      <c r="F7" s="26">
        <v>0</v>
      </c>
      <c r="G7" s="14" t="s">
        <v>72</v>
      </c>
      <c r="H7" s="9">
        <v>0</v>
      </c>
      <c r="I7" s="9">
        <v>0</v>
      </c>
      <c r="J7" s="1" t="s">
        <v>5</v>
      </c>
      <c r="K7" s="19">
        <f t="shared" ref="K7:O9" si="2" xml:space="preserve"> $C$4 + ($C$5 * K$4)+ ($C$6 * $F7 )+ ($C$7 * $H7) + ($C$8 * $I7) + ($C$9 * K$4 * $F7)+ ($C$10 * K$4 * $H7)+ ($C$11 * K$4 *$I7)+ ($C$12 * $F7 * $H7)+ ($C$13 * $F7 * $I7)+ ($C$14 * K$4 * $F7 * $H7)+ ($C$15 * K$4 * $F7 * $I7)</f>
        <v>64.283004000000005</v>
      </c>
      <c r="L7" s="19">
        <f t="shared" si="2"/>
        <v>62.946753000000001</v>
      </c>
      <c r="M7" s="19">
        <f t="shared" si="2"/>
        <v>61.610502000000004</v>
      </c>
      <c r="N7" s="19">
        <f t="shared" si="2"/>
        <v>60.274251</v>
      </c>
      <c r="O7" s="19">
        <f xml:space="preserve"> $C$4 + ($C$5 * O$4)+ ($C$6 * $F7 )+ ($C$7 * $H7) + ($C$8 * $I7) + ($C$9 * O$4 * $F7)+ ($C$10 * O$4 * $H7)+ ($C$11 * O$4 *$I7)+ ($C$12 * $F7 * $H7)+ ($C$13 * $F7 * $I7)+ ($C$14 * O$4 * $F7 * $H7)+ ($C$15 * O$4 * $F7 * $I7)</f>
        <v>58.938000000000002</v>
      </c>
      <c r="P7" s="19">
        <f t="shared" ref="P7:S9" si="3" xml:space="preserve"> $C$4 + ($C$5 * P$4)+ ($C$6 * $F7 )+ ($C$7 * $H7) + ($C$8 * $I7) + ($C$9 * P$4 * $F7)+ ($C$10 * P$4 * $H7)+ ($C$11 * P$4 *$I7)+ ($C$12 * $F7 * $H7)+ ($C$13 * $F7 * $I7)+ ($C$14 * P$4 * $F7 * $H7)+ ($C$15 * P$4 * $F7 * $I7)</f>
        <v>57.601749000000005</v>
      </c>
      <c r="Q7" s="19">
        <f t="shared" si="3"/>
        <v>56.265498000000001</v>
      </c>
      <c r="R7" s="19">
        <f t="shared" si="3"/>
        <v>54.929247000000004</v>
      </c>
      <c r="S7" s="19">
        <f t="shared" si="3"/>
        <v>53.592995999999999</v>
      </c>
      <c r="T7" s="49" t="s">
        <v>67</v>
      </c>
      <c r="U7" s="49"/>
      <c r="V7" s="49"/>
      <c r="W7" s="49"/>
      <c r="X7" s="49"/>
      <c r="Y7" s="49"/>
      <c r="Z7" s="49"/>
    </row>
    <row r="8" spans="1:26" x14ac:dyDescent="0.25">
      <c r="A8" s="8" t="s">
        <v>58</v>
      </c>
      <c r="B8" s="28" t="s">
        <v>22</v>
      </c>
      <c r="C8" s="11">
        <v>-1.2450000000000001</v>
      </c>
      <c r="E8" s="23" t="s">
        <v>69</v>
      </c>
      <c r="F8" s="26">
        <v>0</v>
      </c>
      <c r="G8" s="11" t="s">
        <v>73</v>
      </c>
      <c r="H8" s="9">
        <v>1</v>
      </c>
      <c r="I8" s="9">
        <v>0</v>
      </c>
      <c r="J8" s="1" t="s">
        <v>5</v>
      </c>
      <c r="K8" s="19">
        <f t="shared" si="2"/>
        <v>81.719008000000002</v>
      </c>
      <c r="L8" s="19">
        <f t="shared" si="2"/>
        <v>71.462006000000002</v>
      </c>
      <c r="M8" s="19">
        <f t="shared" si="2"/>
        <v>61.205004000000002</v>
      </c>
      <c r="N8" s="19">
        <f t="shared" si="2"/>
        <v>50.948002000000002</v>
      </c>
      <c r="O8" s="19">
        <f t="shared" si="2"/>
        <v>40.691000000000003</v>
      </c>
      <c r="P8" s="19">
        <f t="shared" si="3"/>
        <v>30.433998000000003</v>
      </c>
      <c r="Q8" s="19">
        <f t="shared" si="3"/>
        <v>20.176995999999999</v>
      </c>
      <c r="R8" s="19">
        <f t="shared" si="3"/>
        <v>9.9199939999999991</v>
      </c>
      <c r="S8" s="19">
        <f t="shared" si="3"/>
        <v>-0.33700800000000442</v>
      </c>
      <c r="T8" s="49"/>
      <c r="U8" s="49"/>
      <c r="V8" s="49"/>
      <c r="W8" s="49"/>
      <c r="X8" s="49"/>
      <c r="Y8" s="49"/>
      <c r="Z8" s="49"/>
    </row>
    <row r="9" spans="1:26" x14ac:dyDescent="0.25">
      <c r="A9" s="8" t="s">
        <v>57</v>
      </c>
      <c r="B9" s="28" t="s">
        <v>51</v>
      </c>
      <c r="C9" s="11">
        <v>6.6289999999999996</v>
      </c>
      <c r="E9" s="23" t="s">
        <v>69</v>
      </c>
      <c r="F9" s="26">
        <v>0</v>
      </c>
      <c r="G9" s="20" t="s">
        <v>74</v>
      </c>
      <c r="H9" s="21">
        <v>0</v>
      </c>
      <c r="I9" s="21">
        <v>1</v>
      </c>
      <c r="J9" s="1" t="s">
        <v>5</v>
      </c>
      <c r="K9" s="19">
        <f t="shared" si="2"/>
        <v>17.856448</v>
      </c>
      <c r="L9" s="19">
        <f t="shared" si="2"/>
        <v>27.815585999999996</v>
      </c>
      <c r="M9" s="19">
        <f t="shared" si="2"/>
        <v>37.774724000000006</v>
      </c>
      <c r="N9" s="19">
        <f t="shared" si="2"/>
        <v>47.733862000000002</v>
      </c>
      <c r="O9" s="19">
        <f t="shared" si="2"/>
        <v>57.693000000000005</v>
      </c>
      <c r="P9" s="19">
        <f t="shared" si="3"/>
        <v>67.652138000000008</v>
      </c>
      <c r="Q9" s="19">
        <f t="shared" si="3"/>
        <v>77.611276000000004</v>
      </c>
      <c r="R9" s="19">
        <f t="shared" si="3"/>
        <v>87.570414000000014</v>
      </c>
      <c r="S9" s="19">
        <f t="shared" si="3"/>
        <v>97.52955200000001</v>
      </c>
      <c r="T9" s="49"/>
      <c r="U9" s="49"/>
      <c r="V9" s="49"/>
      <c r="W9" s="49"/>
      <c r="X9" s="49"/>
      <c r="Y9" s="49"/>
      <c r="Z9" s="49"/>
    </row>
    <row r="10" spans="1:26" x14ac:dyDescent="0.25">
      <c r="A10" s="8" t="s">
        <v>66</v>
      </c>
      <c r="B10" s="28" t="s">
        <v>21</v>
      </c>
      <c r="C10" s="11">
        <v>-6.4690000000000003</v>
      </c>
      <c r="E10" s="30"/>
      <c r="K10" s="19" t="s">
        <v>17</v>
      </c>
      <c r="L10" s="19"/>
      <c r="M10" s="19"/>
      <c r="N10" s="19"/>
      <c r="O10" s="19"/>
      <c r="P10" s="19"/>
      <c r="Q10" s="19"/>
      <c r="R10" s="19"/>
      <c r="S10" s="19"/>
      <c r="T10" s="49"/>
      <c r="U10" s="49"/>
      <c r="V10" s="49"/>
      <c r="W10" s="49"/>
      <c r="X10" s="49"/>
      <c r="Y10" s="49"/>
      <c r="Z10" s="49"/>
    </row>
    <row r="11" spans="1:26" x14ac:dyDescent="0.25">
      <c r="A11" s="8" t="s">
        <v>59</v>
      </c>
      <c r="B11" s="28" t="s">
        <v>23</v>
      </c>
      <c r="C11" s="11">
        <v>8.1910000000000007</v>
      </c>
      <c r="E11" s="23" t="s">
        <v>70</v>
      </c>
      <c r="F11" s="26">
        <v>1</v>
      </c>
      <c r="G11" s="14" t="s">
        <v>72</v>
      </c>
      <c r="H11" s="9">
        <v>0</v>
      </c>
      <c r="I11" s="9">
        <v>0</v>
      </c>
      <c r="J11" s="1" t="s">
        <v>5</v>
      </c>
      <c r="K11" s="19">
        <f t="shared" ref="K11:S13" si="4" xml:space="preserve"> $C$4 + ($C$5 * K$4)+ ($C$6 * $F11 )+ ($C$7 * $H11) + ($C$8 * $I11) + ($C$9 * K$4 * $F11)+ ($C$10 * K$4 * $H11)+ ($C$11 * K$4 *$I11)+ ($C$12 * $F11 * $H11)+ ($C$13 * $F11 * $I11)+ ($C$14 * K$4 * $F11 * $H11)+ ($C$15 * K$4 * $F11 * $I11)</f>
        <v>28.756440000000012</v>
      </c>
      <c r="L11" s="19">
        <f t="shared" si="4"/>
        <v>36.561580000000006</v>
      </c>
      <c r="M11" s="19">
        <f t="shared" si="4"/>
        <v>44.366720000000008</v>
      </c>
      <c r="N11" s="19">
        <f t="shared" si="4"/>
        <v>52.171860000000002</v>
      </c>
      <c r="O11" s="19">
        <f t="shared" si="4"/>
        <v>59.977000000000004</v>
      </c>
      <c r="P11" s="19">
        <f t="shared" si="4"/>
        <v>67.782139999999998</v>
      </c>
      <c r="Q11" s="19">
        <f t="shared" si="4"/>
        <v>75.587279999999993</v>
      </c>
      <c r="R11" s="19">
        <f t="shared" si="4"/>
        <v>83.392420000000001</v>
      </c>
      <c r="S11" s="19">
        <f t="shared" si="4"/>
        <v>91.197559999999996</v>
      </c>
      <c r="T11" s="49"/>
      <c r="U11" s="49"/>
      <c r="V11" s="49"/>
      <c r="W11" s="49"/>
      <c r="X11" s="49"/>
      <c r="Y11" s="49"/>
      <c r="Z11" s="49"/>
    </row>
    <row r="12" spans="1:26" x14ac:dyDescent="0.25">
      <c r="A12" s="8" t="s">
        <v>60</v>
      </c>
      <c r="B12" s="28" t="s">
        <v>52</v>
      </c>
      <c r="C12" s="11">
        <v>6.625</v>
      </c>
      <c r="E12" s="23" t="s">
        <v>70</v>
      </c>
      <c r="F12" s="26">
        <v>1</v>
      </c>
      <c r="G12" s="11" t="s">
        <v>73</v>
      </c>
      <c r="H12" s="9">
        <v>1</v>
      </c>
      <c r="I12" s="9">
        <v>0</v>
      </c>
      <c r="J12" s="1" t="s">
        <v>5</v>
      </c>
      <c r="K12" s="19">
        <f t="shared" si="4"/>
        <v>63.617772000000016</v>
      </c>
      <c r="L12" s="19">
        <f t="shared" si="4"/>
        <v>59.802079000000006</v>
      </c>
      <c r="M12" s="19">
        <f t="shared" si="4"/>
        <v>55.98638600000001</v>
      </c>
      <c r="N12" s="19">
        <f t="shared" si="4"/>
        <v>52.170693000000007</v>
      </c>
      <c r="O12" s="19">
        <f t="shared" si="4"/>
        <v>48.355000000000004</v>
      </c>
      <c r="P12" s="19">
        <f t="shared" si="4"/>
        <v>44.539307000000001</v>
      </c>
      <c r="Q12" s="19">
        <f t="shared" si="4"/>
        <v>40.723613999999998</v>
      </c>
      <c r="R12" s="19">
        <f t="shared" si="4"/>
        <v>36.907921000000002</v>
      </c>
      <c r="S12" s="19">
        <f t="shared" si="4"/>
        <v>33.092227999999992</v>
      </c>
      <c r="T12" s="49"/>
      <c r="U12" s="49"/>
      <c r="V12" s="49"/>
      <c r="W12" s="49"/>
      <c r="X12" s="49"/>
      <c r="Y12" s="49"/>
      <c r="Z12" s="49"/>
    </row>
    <row r="13" spans="1:26" x14ac:dyDescent="0.25">
      <c r="A13" s="8" t="s">
        <v>61</v>
      </c>
      <c r="B13" s="28" t="s">
        <v>53</v>
      </c>
      <c r="C13" s="11">
        <v>12.548</v>
      </c>
      <c r="E13" s="23" t="s">
        <v>70</v>
      </c>
      <c r="F13" s="26">
        <v>1</v>
      </c>
      <c r="G13" s="20" t="s">
        <v>74</v>
      </c>
      <c r="H13" s="21">
        <v>0</v>
      </c>
      <c r="I13" s="21">
        <v>1</v>
      </c>
      <c r="J13" s="1" t="s">
        <v>5</v>
      </c>
      <c r="K13" s="19">
        <f t="shared" si="4"/>
        <v>41.659080000000003</v>
      </c>
      <c r="L13" s="19">
        <f t="shared" si="4"/>
        <v>49.064309999999999</v>
      </c>
      <c r="M13" s="19">
        <f t="shared" si="4"/>
        <v>56.469540000000009</v>
      </c>
      <c r="N13" s="19">
        <f t="shared" si="4"/>
        <v>63.874770000000005</v>
      </c>
      <c r="O13" s="19">
        <f t="shared" si="4"/>
        <v>71.28</v>
      </c>
      <c r="P13" s="19">
        <f t="shared" si="4"/>
        <v>78.685230000000004</v>
      </c>
      <c r="Q13" s="19">
        <f t="shared" si="4"/>
        <v>86.090460000000007</v>
      </c>
      <c r="R13" s="19">
        <f t="shared" si="4"/>
        <v>93.49569000000001</v>
      </c>
      <c r="S13" s="19">
        <f t="shared" si="4"/>
        <v>100.90092000000001</v>
      </c>
      <c r="T13" s="49"/>
      <c r="U13" s="49"/>
      <c r="V13" s="49"/>
      <c r="W13" s="49"/>
      <c r="X13" s="49"/>
      <c r="Y13" s="49"/>
      <c r="Z13" s="49"/>
    </row>
    <row r="14" spans="1:26" x14ac:dyDescent="0.25">
      <c r="A14" s="8" t="s">
        <v>63</v>
      </c>
      <c r="B14" s="28" t="s">
        <v>54</v>
      </c>
      <c r="C14" s="11">
        <v>-1.958</v>
      </c>
      <c r="G14" s="14"/>
      <c r="H14" s="14"/>
      <c r="I14" s="14"/>
    </row>
    <row r="15" spans="1:26" x14ac:dyDescent="0.25">
      <c r="A15" s="8" t="s">
        <v>64</v>
      </c>
      <c r="B15" s="28" t="s">
        <v>55</v>
      </c>
      <c r="C15" s="11">
        <v>-8.4809999999999999</v>
      </c>
      <c r="G15" s="16"/>
      <c r="H15" s="16"/>
      <c r="I15" s="16"/>
    </row>
    <row r="16" spans="1:26" x14ac:dyDescent="0.25">
      <c r="E16" s="23"/>
      <c r="M16" t="s">
        <v>17</v>
      </c>
    </row>
    <row r="17" spans="2:20" x14ac:dyDescent="0.25">
      <c r="B17" s="11" t="s">
        <v>2</v>
      </c>
      <c r="C17" s="11">
        <v>5.2960000000000003</v>
      </c>
    </row>
    <row r="18" spans="2:20" x14ac:dyDescent="0.25">
      <c r="B18" s="11" t="s">
        <v>3</v>
      </c>
      <c r="C18" s="11">
        <v>2.758</v>
      </c>
      <c r="K18" s="1"/>
      <c r="T18" s="8" t="s">
        <v>16</v>
      </c>
    </row>
    <row r="19" spans="2:20" x14ac:dyDescent="0.25">
      <c r="E19" s="52" t="s">
        <v>44</v>
      </c>
      <c r="F19" s="52"/>
      <c r="G19" s="23" t="s">
        <v>15</v>
      </c>
      <c r="T19" s="5" t="s">
        <v>9</v>
      </c>
    </row>
    <row r="20" spans="2:20" ht="15.75" x14ac:dyDescent="0.25">
      <c r="B20" s="23" t="str">
        <f>E7</f>
        <v>Not Attend</v>
      </c>
      <c r="C20" s="29" t="s">
        <v>45</v>
      </c>
      <c r="D20" s="14" t="str">
        <f>G7</f>
        <v>Same</v>
      </c>
      <c r="E20" s="14">
        <f>($C$5)+($C$9*$F7)+($C$10*$H7)+($C$11*$I7)+($C$14*$F7*$H7)+($C$15*$F7*$I7)</f>
        <v>-0.96899999999999997</v>
      </c>
      <c r="F20" s="13" t="s">
        <v>75</v>
      </c>
      <c r="G20" s="14">
        <f xml:space="preserve"> $C$4 + ($C$6 * $F7 ) + ($C$7 * $H7)  + ($C$8 * $I7)  + ($C$12 * $F7 * $H7) + ($C$13 * $F7 * $I7)</f>
        <v>58.938000000000002</v>
      </c>
      <c r="H20" s="12"/>
      <c r="I20" s="12"/>
      <c r="J20" s="25"/>
      <c r="K20" s="25"/>
      <c r="M20" s="23"/>
      <c r="T20" t="s">
        <v>8</v>
      </c>
    </row>
    <row r="21" spans="2:20" ht="15.75" x14ac:dyDescent="0.25">
      <c r="B21" s="23" t="str">
        <f>E8</f>
        <v>Not Attend</v>
      </c>
      <c r="C21" s="29" t="s">
        <v>45</v>
      </c>
      <c r="D21" s="28" t="str">
        <f t="shared" ref="D21:D26" si="5">G8</f>
        <v>Easier</v>
      </c>
      <c r="E21" s="28">
        <f>($C$5)+($C$9*$F8)+($C$10*$H8)+($C$11*$I8)+($C$14*$F8*$H8)+($C$15*$F8*$I8)</f>
        <v>-7.4380000000000006</v>
      </c>
      <c r="F21" s="27" t="s">
        <v>75</v>
      </c>
      <c r="G21" s="28">
        <f xml:space="preserve"> $C$4 + ($C$6 * $F8 ) + ($C$7 * $H8)  + ($C$8 * $I8)  + ($C$12 * $F8 * $H8) + ($C$13 * $F8 * $I8)</f>
        <v>40.691000000000003</v>
      </c>
      <c r="H21" s="14"/>
      <c r="I21" s="25"/>
      <c r="K21" s="25"/>
      <c r="M21" s="14"/>
    </row>
    <row r="22" spans="2:20" ht="15.75" x14ac:dyDescent="0.25">
      <c r="B22" s="23" t="str">
        <f>E9</f>
        <v>Not Attend</v>
      </c>
      <c r="C22" s="29" t="s">
        <v>45</v>
      </c>
      <c r="D22" s="32" t="str">
        <f t="shared" si="5"/>
        <v>Harder</v>
      </c>
      <c r="E22" s="20">
        <f>($C$5)+($C$9*$F9)+($C$10*$H9)+($C$11*$I9)+($C$14*$F9*$H9)+($C$15*$F9*$I9)</f>
        <v>7.2220000000000004</v>
      </c>
      <c r="F22" s="18" t="s">
        <v>75</v>
      </c>
      <c r="G22" s="20">
        <f xml:space="preserve"> $C$4 + ($C$6 * $F9 ) + ($C$7 * $H9)  + ($C$8 * $I9)  + ($C$12 * $F9 * $H9) + ($C$13 * $F9 * $I9)</f>
        <v>57.693000000000005</v>
      </c>
      <c r="H22" s="16"/>
      <c r="I22" s="25"/>
      <c r="K22" s="25"/>
      <c r="M22" s="16"/>
    </row>
    <row r="23" spans="2:20" x14ac:dyDescent="0.25">
      <c r="B23" s="30"/>
      <c r="C23" s="31"/>
      <c r="D23" s="14" t="s">
        <v>17</v>
      </c>
      <c r="E23" s="18"/>
      <c r="F23" s="18"/>
      <c r="G23" s="20"/>
      <c r="H23" s="20"/>
      <c r="I23" s="25"/>
      <c r="K23" s="25"/>
      <c r="M23" s="20"/>
      <c r="T23" s="6" t="s">
        <v>11</v>
      </c>
    </row>
    <row r="24" spans="2:20" ht="15.75" x14ac:dyDescent="0.25">
      <c r="B24" s="23" t="str">
        <f>E11</f>
        <v>Attended</v>
      </c>
      <c r="C24" s="29" t="s">
        <v>46</v>
      </c>
      <c r="D24" s="14" t="str">
        <f t="shared" si="5"/>
        <v>Same</v>
      </c>
      <c r="E24" s="14">
        <f>($C$5)+($C$9*$F11)+($C$10*$H11)+($C$11*$I11)+($C$14*$F11*$H11)+($C$15*$F11*$I11)</f>
        <v>5.6599999999999993</v>
      </c>
      <c r="F24" s="13" t="s">
        <v>75</v>
      </c>
      <c r="G24" s="14">
        <f xml:space="preserve"> $C$4 + ($C$6 * $F11 ) + ($C$7 * $H11)  + ($C$8 * $I11)  + ($C$12 * $F11 * $H11) + ($C$13 * $F11 * $I11)</f>
        <v>59.977000000000004</v>
      </c>
      <c r="T24" s="2" t="s">
        <v>12</v>
      </c>
    </row>
    <row r="25" spans="2:20" ht="15.75" x14ac:dyDescent="0.25">
      <c r="B25" s="23" t="str">
        <f>E12</f>
        <v>Attended</v>
      </c>
      <c r="C25" s="29" t="s">
        <v>46</v>
      </c>
      <c r="D25" s="28" t="str">
        <f t="shared" si="5"/>
        <v>Easier</v>
      </c>
      <c r="E25" s="28">
        <f>($C$5)+($C$9*$F12)+($C$10*$H12)+($C$11*$I12)+($C$14*$F12*$H12)+($C$15*$F12*$I12)</f>
        <v>-2.7670000000000012</v>
      </c>
      <c r="F25" s="27" t="s">
        <v>75</v>
      </c>
      <c r="G25" s="28">
        <f xml:space="preserve"> $C$4 + ($C$6 * $F12 ) + ($C$7 * $H12)  + ($C$8 * $I12)  + ($C$12 * $F12 * $H12) + ($C$13 * $F12 * $I12)</f>
        <v>48.355000000000004</v>
      </c>
      <c r="H25" t="s">
        <v>17</v>
      </c>
      <c r="T25" s="7" t="s">
        <v>13</v>
      </c>
    </row>
    <row r="26" spans="2:20" ht="15.75" x14ac:dyDescent="0.25">
      <c r="B26" s="23" t="str">
        <f>E13</f>
        <v>Attended</v>
      </c>
      <c r="C26" s="29" t="s">
        <v>46</v>
      </c>
      <c r="D26" s="20" t="str">
        <f t="shared" si="5"/>
        <v>Harder</v>
      </c>
      <c r="E26" s="20">
        <f>($C$5)+($C$9*$F13)+($C$10*$H13)+($C$11*$I13)+($C$14*$F13*$H13)+($C$15*$F13*$I13)</f>
        <v>5.3699999999999992</v>
      </c>
      <c r="F26" s="18" t="s">
        <v>75</v>
      </c>
      <c r="G26" s="20">
        <f xml:space="preserve"> $C$4 + ($C$6 * $F13 ) + ($C$7 * $H13)  + ($C$8 * $I13)  + ($C$12 * $F13 * $H13) + ($C$13 * $F13 * $I13)</f>
        <v>71.28</v>
      </c>
    </row>
    <row r="39" spans="19:19" x14ac:dyDescent="0.25">
      <c r="S39" t="s">
        <v>76</v>
      </c>
    </row>
  </sheetData>
  <mergeCells count="5">
    <mergeCell ref="I3:J3"/>
    <mergeCell ref="E19:F19"/>
    <mergeCell ref="T7:Z13"/>
    <mergeCell ref="T5:Y5"/>
    <mergeCell ref="T4:W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A24" sqref="A24"/>
    </sheetView>
  </sheetViews>
  <sheetFormatPr defaultRowHeight="15" x14ac:dyDescent="0.25"/>
  <cols>
    <col min="1" max="1" width="19.5703125" customWidth="1"/>
    <col min="2" max="2" width="14.28515625" bestFit="1" customWidth="1"/>
    <col min="3" max="3" width="11" bestFit="1" customWidth="1"/>
    <col min="4" max="4" width="9.42578125" bestFit="1" customWidth="1"/>
    <col min="5" max="5" width="23.5703125" customWidth="1"/>
    <col min="6" max="6" width="14.28515625" bestFit="1" customWidth="1"/>
    <col min="7" max="7" width="9.28515625" bestFit="1" customWidth="1"/>
    <col min="8" max="8" width="11.5703125" bestFit="1" customWidth="1"/>
    <col min="9" max="9" width="12.42578125" bestFit="1" customWidth="1"/>
    <col min="10" max="10" width="11.28515625" bestFit="1" customWidth="1"/>
    <col min="11" max="11" width="15.28515625" bestFit="1" customWidth="1"/>
    <col min="257" max="257" width="19.5703125" customWidth="1"/>
    <col min="258" max="258" width="14.28515625" bestFit="1" customWidth="1"/>
    <col min="259" max="259" width="11" bestFit="1" customWidth="1"/>
    <col min="260" max="260" width="9.42578125" bestFit="1" customWidth="1"/>
    <col min="261" max="261" width="23.5703125" customWidth="1"/>
    <col min="262" max="262" width="14.28515625" bestFit="1" customWidth="1"/>
    <col min="263" max="263" width="9.28515625" bestFit="1" customWidth="1"/>
    <col min="264" max="264" width="11.5703125" bestFit="1" customWidth="1"/>
    <col min="265" max="265" width="12.42578125" bestFit="1" customWidth="1"/>
    <col min="266" max="266" width="11.28515625" bestFit="1" customWidth="1"/>
    <col min="267" max="267" width="15.28515625" bestFit="1" customWidth="1"/>
    <col min="513" max="513" width="19.5703125" customWidth="1"/>
    <col min="514" max="514" width="14.28515625" bestFit="1" customWidth="1"/>
    <col min="515" max="515" width="11" bestFit="1" customWidth="1"/>
    <col min="516" max="516" width="9.42578125" bestFit="1" customWidth="1"/>
    <col min="517" max="517" width="23.5703125" customWidth="1"/>
    <col min="518" max="518" width="14.28515625" bestFit="1" customWidth="1"/>
    <col min="519" max="519" width="9.28515625" bestFit="1" customWidth="1"/>
    <col min="520" max="520" width="11.5703125" bestFit="1" customWidth="1"/>
    <col min="521" max="521" width="12.42578125" bestFit="1" customWidth="1"/>
    <col min="522" max="522" width="11.28515625" bestFit="1" customWidth="1"/>
    <col min="523" max="523" width="15.28515625" bestFit="1" customWidth="1"/>
    <col min="769" max="769" width="19.5703125" customWidth="1"/>
    <col min="770" max="770" width="14.28515625" bestFit="1" customWidth="1"/>
    <col min="771" max="771" width="11" bestFit="1" customWidth="1"/>
    <col min="772" max="772" width="9.42578125" bestFit="1" customWidth="1"/>
    <col min="773" max="773" width="23.5703125" customWidth="1"/>
    <col min="774" max="774" width="14.28515625" bestFit="1" customWidth="1"/>
    <col min="775" max="775" width="9.28515625" bestFit="1" customWidth="1"/>
    <col min="776" max="776" width="11.5703125" bestFit="1" customWidth="1"/>
    <col min="777" max="777" width="12.42578125" bestFit="1" customWidth="1"/>
    <col min="778" max="778" width="11.28515625" bestFit="1" customWidth="1"/>
    <col min="779" max="779" width="15.28515625" bestFit="1" customWidth="1"/>
    <col min="1025" max="1025" width="19.5703125" customWidth="1"/>
    <col min="1026" max="1026" width="14.28515625" bestFit="1" customWidth="1"/>
    <col min="1027" max="1027" width="11" bestFit="1" customWidth="1"/>
    <col min="1028" max="1028" width="9.42578125" bestFit="1" customWidth="1"/>
    <col min="1029" max="1029" width="23.5703125" customWidth="1"/>
    <col min="1030" max="1030" width="14.28515625" bestFit="1" customWidth="1"/>
    <col min="1031" max="1031" width="9.28515625" bestFit="1" customWidth="1"/>
    <col min="1032" max="1032" width="11.5703125" bestFit="1" customWidth="1"/>
    <col min="1033" max="1033" width="12.42578125" bestFit="1" customWidth="1"/>
    <col min="1034" max="1034" width="11.28515625" bestFit="1" customWidth="1"/>
    <col min="1035" max="1035" width="15.28515625" bestFit="1" customWidth="1"/>
    <col min="1281" max="1281" width="19.5703125" customWidth="1"/>
    <col min="1282" max="1282" width="14.28515625" bestFit="1" customWidth="1"/>
    <col min="1283" max="1283" width="11" bestFit="1" customWidth="1"/>
    <col min="1284" max="1284" width="9.42578125" bestFit="1" customWidth="1"/>
    <col min="1285" max="1285" width="23.5703125" customWidth="1"/>
    <col min="1286" max="1286" width="14.28515625" bestFit="1" customWidth="1"/>
    <col min="1287" max="1287" width="9.28515625" bestFit="1" customWidth="1"/>
    <col min="1288" max="1288" width="11.5703125" bestFit="1" customWidth="1"/>
    <col min="1289" max="1289" width="12.42578125" bestFit="1" customWidth="1"/>
    <col min="1290" max="1290" width="11.28515625" bestFit="1" customWidth="1"/>
    <col min="1291" max="1291" width="15.28515625" bestFit="1" customWidth="1"/>
    <col min="1537" max="1537" width="19.5703125" customWidth="1"/>
    <col min="1538" max="1538" width="14.28515625" bestFit="1" customWidth="1"/>
    <col min="1539" max="1539" width="11" bestFit="1" customWidth="1"/>
    <col min="1540" max="1540" width="9.42578125" bestFit="1" customWidth="1"/>
    <col min="1541" max="1541" width="23.5703125" customWidth="1"/>
    <col min="1542" max="1542" width="14.28515625" bestFit="1" customWidth="1"/>
    <col min="1543" max="1543" width="9.28515625" bestFit="1" customWidth="1"/>
    <col min="1544" max="1544" width="11.5703125" bestFit="1" customWidth="1"/>
    <col min="1545" max="1545" width="12.42578125" bestFit="1" customWidth="1"/>
    <col min="1546" max="1546" width="11.28515625" bestFit="1" customWidth="1"/>
    <col min="1547" max="1547" width="15.28515625" bestFit="1" customWidth="1"/>
    <col min="1793" max="1793" width="19.5703125" customWidth="1"/>
    <col min="1794" max="1794" width="14.28515625" bestFit="1" customWidth="1"/>
    <col min="1795" max="1795" width="11" bestFit="1" customWidth="1"/>
    <col min="1796" max="1796" width="9.42578125" bestFit="1" customWidth="1"/>
    <col min="1797" max="1797" width="23.5703125" customWidth="1"/>
    <col min="1798" max="1798" width="14.28515625" bestFit="1" customWidth="1"/>
    <col min="1799" max="1799" width="9.28515625" bestFit="1" customWidth="1"/>
    <col min="1800" max="1800" width="11.5703125" bestFit="1" customWidth="1"/>
    <col min="1801" max="1801" width="12.42578125" bestFit="1" customWidth="1"/>
    <col min="1802" max="1802" width="11.28515625" bestFit="1" customWidth="1"/>
    <col min="1803" max="1803" width="15.28515625" bestFit="1" customWidth="1"/>
    <col min="2049" max="2049" width="19.5703125" customWidth="1"/>
    <col min="2050" max="2050" width="14.28515625" bestFit="1" customWidth="1"/>
    <col min="2051" max="2051" width="11" bestFit="1" customWidth="1"/>
    <col min="2052" max="2052" width="9.42578125" bestFit="1" customWidth="1"/>
    <col min="2053" max="2053" width="23.5703125" customWidth="1"/>
    <col min="2054" max="2054" width="14.28515625" bestFit="1" customWidth="1"/>
    <col min="2055" max="2055" width="9.28515625" bestFit="1" customWidth="1"/>
    <col min="2056" max="2056" width="11.5703125" bestFit="1" customWidth="1"/>
    <col min="2057" max="2057" width="12.42578125" bestFit="1" customWidth="1"/>
    <col min="2058" max="2058" width="11.28515625" bestFit="1" customWidth="1"/>
    <col min="2059" max="2059" width="15.28515625" bestFit="1" customWidth="1"/>
    <col min="2305" max="2305" width="19.5703125" customWidth="1"/>
    <col min="2306" max="2306" width="14.28515625" bestFit="1" customWidth="1"/>
    <col min="2307" max="2307" width="11" bestFit="1" customWidth="1"/>
    <col min="2308" max="2308" width="9.42578125" bestFit="1" customWidth="1"/>
    <col min="2309" max="2309" width="23.5703125" customWidth="1"/>
    <col min="2310" max="2310" width="14.28515625" bestFit="1" customWidth="1"/>
    <col min="2311" max="2311" width="9.28515625" bestFit="1" customWidth="1"/>
    <col min="2312" max="2312" width="11.5703125" bestFit="1" customWidth="1"/>
    <col min="2313" max="2313" width="12.42578125" bestFit="1" customWidth="1"/>
    <col min="2314" max="2314" width="11.28515625" bestFit="1" customWidth="1"/>
    <col min="2315" max="2315" width="15.28515625" bestFit="1" customWidth="1"/>
    <col min="2561" max="2561" width="19.5703125" customWidth="1"/>
    <col min="2562" max="2562" width="14.28515625" bestFit="1" customWidth="1"/>
    <col min="2563" max="2563" width="11" bestFit="1" customWidth="1"/>
    <col min="2564" max="2564" width="9.42578125" bestFit="1" customWidth="1"/>
    <col min="2565" max="2565" width="23.5703125" customWidth="1"/>
    <col min="2566" max="2566" width="14.28515625" bestFit="1" customWidth="1"/>
    <col min="2567" max="2567" width="9.28515625" bestFit="1" customWidth="1"/>
    <col min="2568" max="2568" width="11.5703125" bestFit="1" customWidth="1"/>
    <col min="2569" max="2569" width="12.42578125" bestFit="1" customWidth="1"/>
    <col min="2570" max="2570" width="11.28515625" bestFit="1" customWidth="1"/>
    <col min="2571" max="2571" width="15.28515625" bestFit="1" customWidth="1"/>
    <col min="2817" max="2817" width="19.5703125" customWidth="1"/>
    <col min="2818" max="2818" width="14.28515625" bestFit="1" customWidth="1"/>
    <col min="2819" max="2819" width="11" bestFit="1" customWidth="1"/>
    <col min="2820" max="2820" width="9.42578125" bestFit="1" customWidth="1"/>
    <col min="2821" max="2821" width="23.5703125" customWidth="1"/>
    <col min="2822" max="2822" width="14.28515625" bestFit="1" customWidth="1"/>
    <col min="2823" max="2823" width="9.28515625" bestFit="1" customWidth="1"/>
    <col min="2824" max="2824" width="11.5703125" bestFit="1" customWidth="1"/>
    <col min="2825" max="2825" width="12.42578125" bestFit="1" customWidth="1"/>
    <col min="2826" max="2826" width="11.28515625" bestFit="1" customWidth="1"/>
    <col min="2827" max="2827" width="15.28515625" bestFit="1" customWidth="1"/>
    <col min="3073" max="3073" width="19.5703125" customWidth="1"/>
    <col min="3074" max="3074" width="14.28515625" bestFit="1" customWidth="1"/>
    <col min="3075" max="3075" width="11" bestFit="1" customWidth="1"/>
    <col min="3076" max="3076" width="9.42578125" bestFit="1" customWidth="1"/>
    <col min="3077" max="3077" width="23.5703125" customWidth="1"/>
    <col min="3078" max="3078" width="14.28515625" bestFit="1" customWidth="1"/>
    <col min="3079" max="3079" width="9.28515625" bestFit="1" customWidth="1"/>
    <col min="3080" max="3080" width="11.5703125" bestFit="1" customWidth="1"/>
    <col min="3081" max="3081" width="12.42578125" bestFit="1" customWidth="1"/>
    <col min="3082" max="3082" width="11.28515625" bestFit="1" customWidth="1"/>
    <col min="3083" max="3083" width="15.28515625" bestFit="1" customWidth="1"/>
    <col min="3329" max="3329" width="19.5703125" customWidth="1"/>
    <col min="3330" max="3330" width="14.28515625" bestFit="1" customWidth="1"/>
    <col min="3331" max="3331" width="11" bestFit="1" customWidth="1"/>
    <col min="3332" max="3332" width="9.42578125" bestFit="1" customWidth="1"/>
    <col min="3333" max="3333" width="23.5703125" customWidth="1"/>
    <col min="3334" max="3334" width="14.28515625" bestFit="1" customWidth="1"/>
    <col min="3335" max="3335" width="9.28515625" bestFit="1" customWidth="1"/>
    <col min="3336" max="3336" width="11.5703125" bestFit="1" customWidth="1"/>
    <col min="3337" max="3337" width="12.42578125" bestFit="1" customWidth="1"/>
    <col min="3338" max="3338" width="11.28515625" bestFit="1" customWidth="1"/>
    <col min="3339" max="3339" width="15.28515625" bestFit="1" customWidth="1"/>
    <col min="3585" max="3585" width="19.5703125" customWidth="1"/>
    <col min="3586" max="3586" width="14.28515625" bestFit="1" customWidth="1"/>
    <col min="3587" max="3587" width="11" bestFit="1" customWidth="1"/>
    <col min="3588" max="3588" width="9.42578125" bestFit="1" customWidth="1"/>
    <col min="3589" max="3589" width="23.5703125" customWidth="1"/>
    <col min="3590" max="3590" width="14.28515625" bestFit="1" customWidth="1"/>
    <col min="3591" max="3591" width="9.28515625" bestFit="1" customWidth="1"/>
    <col min="3592" max="3592" width="11.5703125" bestFit="1" customWidth="1"/>
    <col min="3593" max="3593" width="12.42578125" bestFit="1" customWidth="1"/>
    <col min="3594" max="3594" width="11.28515625" bestFit="1" customWidth="1"/>
    <col min="3595" max="3595" width="15.28515625" bestFit="1" customWidth="1"/>
    <col min="3841" max="3841" width="19.5703125" customWidth="1"/>
    <col min="3842" max="3842" width="14.28515625" bestFit="1" customWidth="1"/>
    <col min="3843" max="3843" width="11" bestFit="1" customWidth="1"/>
    <col min="3844" max="3844" width="9.42578125" bestFit="1" customWidth="1"/>
    <col min="3845" max="3845" width="23.5703125" customWidth="1"/>
    <col min="3846" max="3846" width="14.28515625" bestFit="1" customWidth="1"/>
    <col min="3847" max="3847" width="9.28515625" bestFit="1" customWidth="1"/>
    <col min="3848" max="3848" width="11.5703125" bestFit="1" customWidth="1"/>
    <col min="3849" max="3849" width="12.42578125" bestFit="1" customWidth="1"/>
    <col min="3850" max="3850" width="11.28515625" bestFit="1" customWidth="1"/>
    <col min="3851" max="3851" width="15.28515625" bestFit="1" customWidth="1"/>
    <col min="4097" max="4097" width="19.5703125" customWidth="1"/>
    <col min="4098" max="4098" width="14.28515625" bestFit="1" customWidth="1"/>
    <col min="4099" max="4099" width="11" bestFit="1" customWidth="1"/>
    <col min="4100" max="4100" width="9.42578125" bestFit="1" customWidth="1"/>
    <col min="4101" max="4101" width="23.5703125" customWidth="1"/>
    <col min="4102" max="4102" width="14.28515625" bestFit="1" customWidth="1"/>
    <col min="4103" max="4103" width="9.28515625" bestFit="1" customWidth="1"/>
    <col min="4104" max="4104" width="11.5703125" bestFit="1" customWidth="1"/>
    <col min="4105" max="4105" width="12.42578125" bestFit="1" customWidth="1"/>
    <col min="4106" max="4106" width="11.28515625" bestFit="1" customWidth="1"/>
    <col min="4107" max="4107" width="15.28515625" bestFit="1" customWidth="1"/>
    <col min="4353" max="4353" width="19.5703125" customWidth="1"/>
    <col min="4354" max="4354" width="14.28515625" bestFit="1" customWidth="1"/>
    <col min="4355" max="4355" width="11" bestFit="1" customWidth="1"/>
    <col min="4356" max="4356" width="9.42578125" bestFit="1" customWidth="1"/>
    <col min="4357" max="4357" width="23.5703125" customWidth="1"/>
    <col min="4358" max="4358" width="14.28515625" bestFit="1" customWidth="1"/>
    <col min="4359" max="4359" width="9.28515625" bestFit="1" customWidth="1"/>
    <col min="4360" max="4360" width="11.5703125" bestFit="1" customWidth="1"/>
    <col min="4361" max="4361" width="12.42578125" bestFit="1" customWidth="1"/>
    <col min="4362" max="4362" width="11.28515625" bestFit="1" customWidth="1"/>
    <col min="4363" max="4363" width="15.28515625" bestFit="1" customWidth="1"/>
    <col min="4609" max="4609" width="19.5703125" customWidth="1"/>
    <col min="4610" max="4610" width="14.28515625" bestFit="1" customWidth="1"/>
    <col min="4611" max="4611" width="11" bestFit="1" customWidth="1"/>
    <col min="4612" max="4612" width="9.42578125" bestFit="1" customWidth="1"/>
    <col min="4613" max="4613" width="23.5703125" customWidth="1"/>
    <col min="4614" max="4614" width="14.28515625" bestFit="1" customWidth="1"/>
    <col min="4615" max="4615" width="9.28515625" bestFit="1" customWidth="1"/>
    <col min="4616" max="4616" width="11.5703125" bestFit="1" customWidth="1"/>
    <col min="4617" max="4617" width="12.42578125" bestFit="1" customWidth="1"/>
    <col min="4618" max="4618" width="11.28515625" bestFit="1" customWidth="1"/>
    <col min="4619" max="4619" width="15.28515625" bestFit="1" customWidth="1"/>
    <col min="4865" max="4865" width="19.5703125" customWidth="1"/>
    <col min="4866" max="4866" width="14.28515625" bestFit="1" customWidth="1"/>
    <col min="4867" max="4867" width="11" bestFit="1" customWidth="1"/>
    <col min="4868" max="4868" width="9.42578125" bestFit="1" customWidth="1"/>
    <col min="4869" max="4869" width="23.5703125" customWidth="1"/>
    <col min="4870" max="4870" width="14.28515625" bestFit="1" customWidth="1"/>
    <col min="4871" max="4871" width="9.28515625" bestFit="1" customWidth="1"/>
    <col min="4872" max="4872" width="11.5703125" bestFit="1" customWidth="1"/>
    <col min="4873" max="4873" width="12.42578125" bestFit="1" customWidth="1"/>
    <col min="4874" max="4874" width="11.28515625" bestFit="1" customWidth="1"/>
    <col min="4875" max="4875" width="15.28515625" bestFit="1" customWidth="1"/>
    <col min="5121" max="5121" width="19.5703125" customWidth="1"/>
    <col min="5122" max="5122" width="14.28515625" bestFit="1" customWidth="1"/>
    <col min="5123" max="5123" width="11" bestFit="1" customWidth="1"/>
    <col min="5124" max="5124" width="9.42578125" bestFit="1" customWidth="1"/>
    <col min="5125" max="5125" width="23.5703125" customWidth="1"/>
    <col min="5126" max="5126" width="14.28515625" bestFit="1" customWidth="1"/>
    <col min="5127" max="5127" width="9.28515625" bestFit="1" customWidth="1"/>
    <col min="5128" max="5128" width="11.5703125" bestFit="1" customWidth="1"/>
    <col min="5129" max="5129" width="12.42578125" bestFit="1" customWidth="1"/>
    <col min="5130" max="5130" width="11.28515625" bestFit="1" customWidth="1"/>
    <col min="5131" max="5131" width="15.28515625" bestFit="1" customWidth="1"/>
    <col min="5377" max="5377" width="19.5703125" customWidth="1"/>
    <col min="5378" max="5378" width="14.28515625" bestFit="1" customWidth="1"/>
    <col min="5379" max="5379" width="11" bestFit="1" customWidth="1"/>
    <col min="5380" max="5380" width="9.42578125" bestFit="1" customWidth="1"/>
    <col min="5381" max="5381" width="23.5703125" customWidth="1"/>
    <col min="5382" max="5382" width="14.28515625" bestFit="1" customWidth="1"/>
    <col min="5383" max="5383" width="9.28515625" bestFit="1" customWidth="1"/>
    <col min="5384" max="5384" width="11.5703125" bestFit="1" customWidth="1"/>
    <col min="5385" max="5385" width="12.42578125" bestFit="1" customWidth="1"/>
    <col min="5386" max="5386" width="11.28515625" bestFit="1" customWidth="1"/>
    <col min="5387" max="5387" width="15.28515625" bestFit="1" customWidth="1"/>
    <col min="5633" max="5633" width="19.5703125" customWidth="1"/>
    <col min="5634" max="5634" width="14.28515625" bestFit="1" customWidth="1"/>
    <col min="5635" max="5635" width="11" bestFit="1" customWidth="1"/>
    <col min="5636" max="5636" width="9.42578125" bestFit="1" customWidth="1"/>
    <col min="5637" max="5637" width="23.5703125" customWidth="1"/>
    <col min="5638" max="5638" width="14.28515625" bestFit="1" customWidth="1"/>
    <col min="5639" max="5639" width="9.28515625" bestFit="1" customWidth="1"/>
    <col min="5640" max="5640" width="11.5703125" bestFit="1" customWidth="1"/>
    <col min="5641" max="5641" width="12.42578125" bestFit="1" customWidth="1"/>
    <col min="5642" max="5642" width="11.28515625" bestFit="1" customWidth="1"/>
    <col min="5643" max="5643" width="15.28515625" bestFit="1" customWidth="1"/>
    <col min="5889" max="5889" width="19.5703125" customWidth="1"/>
    <col min="5890" max="5890" width="14.28515625" bestFit="1" customWidth="1"/>
    <col min="5891" max="5891" width="11" bestFit="1" customWidth="1"/>
    <col min="5892" max="5892" width="9.42578125" bestFit="1" customWidth="1"/>
    <col min="5893" max="5893" width="23.5703125" customWidth="1"/>
    <col min="5894" max="5894" width="14.28515625" bestFit="1" customWidth="1"/>
    <col min="5895" max="5895" width="9.28515625" bestFit="1" customWidth="1"/>
    <col min="5896" max="5896" width="11.5703125" bestFit="1" customWidth="1"/>
    <col min="5897" max="5897" width="12.42578125" bestFit="1" customWidth="1"/>
    <col min="5898" max="5898" width="11.28515625" bestFit="1" customWidth="1"/>
    <col min="5899" max="5899" width="15.28515625" bestFit="1" customWidth="1"/>
    <col min="6145" max="6145" width="19.5703125" customWidth="1"/>
    <col min="6146" max="6146" width="14.28515625" bestFit="1" customWidth="1"/>
    <col min="6147" max="6147" width="11" bestFit="1" customWidth="1"/>
    <col min="6148" max="6148" width="9.42578125" bestFit="1" customWidth="1"/>
    <col min="6149" max="6149" width="23.5703125" customWidth="1"/>
    <col min="6150" max="6150" width="14.28515625" bestFit="1" customWidth="1"/>
    <col min="6151" max="6151" width="9.28515625" bestFit="1" customWidth="1"/>
    <col min="6152" max="6152" width="11.5703125" bestFit="1" customWidth="1"/>
    <col min="6153" max="6153" width="12.42578125" bestFit="1" customWidth="1"/>
    <col min="6154" max="6154" width="11.28515625" bestFit="1" customWidth="1"/>
    <col min="6155" max="6155" width="15.28515625" bestFit="1" customWidth="1"/>
    <col min="6401" max="6401" width="19.5703125" customWidth="1"/>
    <col min="6402" max="6402" width="14.28515625" bestFit="1" customWidth="1"/>
    <col min="6403" max="6403" width="11" bestFit="1" customWidth="1"/>
    <col min="6404" max="6404" width="9.42578125" bestFit="1" customWidth="1"/>
    <col min="6405" max="6405" width="23.5703125" customWidth="1"/>
    <col min="6406" max="6406" width="14.28515625" bestFit="1" customWidth="1"/>
    <col min="6407" max="6407" width="9.28515625" bestFit="1" customWidth="1"/>
    <col min="6408" max="6408" width="11.5703125" bestFit="1" customWidth="1"/>
    <col min="6409" max="6409" width="12.42578125" bestFit="1" customWidth="1"/>
    <col min="6410" max="6410" width="11.28515625" bestFit="1" customWidth="1"/>
    <col min="6411" max="6411" width="15.28515625" bestFit="1" customWidth="1"/>
    <col min="6657" max="6657" width="19.5703125" customWidth="1"/>
    <col min="6658" max="6658" width="14.28515625" bestFit="1" customWidth="1"/>
    <col min="6659" max="6659" width="11" bestFit="1" customWidth="1"/>
    <col min="6660" max="6660" width="9.42578125" bestFit="1" customWidth="1"/>
    <col min="6661" max="6661" width="23.5703125" customWidth="1"/>
    <col min="6662" max="6662" width="14.28515625" bestFit="1" customWidth="1"/>
    <col min="6663" max="6663" width="9.28515625" bestFit="1" customWidth="1"/>
    <col min="6664" max="6664" width="11.5703125" bestFit="1" customWidth="1"/>
    <col min="6665" max="6665" width="12.42578125" bestFit="1" customWidth="1"/>
    <col min="6666" max="6666" width="11.28515625" bestFit="1" customWidth="1"/>
    <col min="6667" max="6667" width="15.28515625" bestFit="1" customWidth="1"/>
    <col min="6913" max="6913" width="19.5703125" customWidth="1"/>
    <col min="6914" max="6914" width="14.28515625" bestFit="1" customWidth="1"/>
    <col min="6915" max="6915" width="11" bestFit="1" customWidth="1"/>
    <col min="6916" max="6916" width="9.42578125" bestFit="1" customWidth="1"/>
    <col min="6917" max="6917" width="23.5703125" customWidth="1"/>
    <col min="6918" max="6918" width="14.28515625" bestFit="1" customWidth="1"/>
    <col min="6919" max="6919" width="9.28515625" bestFit="1" customWidth="1"/>
    <col min="6920" max="6920" width="11.5703125" bestFit="1" customWidth="1"/>
    <col min="6921" max="6921" width="12.42578125" bestFit="1" customWidth="1"/>
    <col min="6922" max="6922" width="11.28515625" bestFit="1" customWidth="1"/>
    <col min="6923" max="6923" width="15.28515625" bestFit="1" customWidth="1"/>
    <col min="7169" max="7169" width="19.5703125" customWidth="1"/>
    <col min="7170" max="7170" width="14.28515625" bestFit="1" customWidth="1"/>
    <col min="7171" max="7171" width="11" bestFit="1" customWidth="1"/>
    <col min="7172" max="7172" width="9.42578125" bestFit="1" customWidth="1"/>
    <col min="7173" max="7173" width="23.5703125" customWidth="1"/>
    <col min="7174" max="7174" width="14.28515625" bestFit="1" customWidth="1"/>
    <col min="7175" max="7175" width="9.28515625" bestFit="1" customWidth="1"/>
    <col min="7176" max="7176" width="11.5703125" bestFit="1" customWidth="1"/>
    <col min="7177" max="7177" width="12.42578125" bestFit="1" customWidth="1"/>
    <col min="7178" max="7178" width="11.28515625" bestFit="1" customWidth="1"/>
    <col min="7179" max="7179" width="15.28515625" bestFit="1" customWidth="1"/>
    <col min="7425" max="7425" width="19.5703125" customWidth="1"/>
    <col min="7426" max="7426" width="14.28515625" bestFit="1" customWidth="1"/>
    <col min="7427" max="7427" width="11" bestFit="1" customWidth="1"/>
    <col min="7428" max="7428" width="9.42578125" bestFit="1" customWidth="1"/>
    <col min="7429" max="7429" width="23.5703125" customWidth="1"/>
    <col min="7430" max="7430" width="14.28515625" bestFit="1" customWidth="1"/>
    <col min="7431" max="7431" width="9.28515625" bestFit="1" customWidth="1"/>
    <col min="7432" max="7432" width="11.5703125" bestFit="1" customWidth="1"/>
    <col min="7433" max="7433" width="12.42578125" bestFit="1" customWidth="1"/>
    <col min="7434" max="7434" width="11.28515625" bestFit="1" customWidth="1"/>
    <col min="7435" max="7435" width="15.28515625" bestFit="1" customWidth="1"/>
    <col min="7681" max="7681" width="19.5703125" customWidth="1"/>
    <col min="7682" max="7682" width="14.28515625" bestFit="1" customWidth="1"/>
    <col min="7683" max="7683" width="11" bestFit="1" customWidth="1"/>
    <col min="7684" max="7684" width="9.42578125" bestFit="1" customWidth="1"/>
    <col min="7685" max="7685" width="23.5703125" customWidth="1"/>
    <col min="7686" max="7686" width="14.28515625" bestFit="1" customWidth="1"/>
    <col min="7687" max="7687" width="9.28515625" bestFit="1" customWidth="1"/>
    <col min="7688" max="7688" width="11.5703125" bestFit="1" customWidth="1"/>
    <col min="7689" max="7689" width="12.42578125" bestFit="1" customWidth="1"/>
    <col min="7690" max="7690" width="11.28515625" bestFit="1" customWidth="1"/>
    <col min="7691" max="7691" width="15.28515625" bestFit="1" customWidth="1"/>
    <col min="7937" max="7937" width="19.5703125" customWidth="1"/>
    <col min="7938" max="7938" width="14.28515625" bestFit="1" customWidth="1"/>
    <col min="7939" max="7939" width="11" bestFit="1" customWidth="1"/>
    <col min="7940" max="7940" width="9.42578125" bestFit="1" customWidth="1"/>
    <col min="7941" max="7941" width="23.5703125" customWidth="1"/>
    <col min="7942" max="7942" width="14.28515625" bestFit="1" customWidth="1"/>
    <col min="7943" max="7943" width="9.28515625" bestFit="1" customWidth="1"/>
    <col min="7944" max="7944" width="11.5703125" bestFit="1" customWidth="1"/>
    <col min="7945" max="7945" width="12.42578125" bestFit="1" customWidth="1"/>
    <col min="7946" max="7946" width="11.28515625" bestFit="1" customWidth="1"/>
    <col min="7947" max="7947" width="15.28515625" bestFit="1" customWidth="1"/>
    <col min="8193" max="8193" width="19.5703125" customWidth="1"/>
    <col min="8194" max="8194" width="14.28515625" bestFit="1" customWidth="1"/>
    <col min="8195" max="8195" width="11" bestFit="1" customWidth="1"/>
    <col min="8196" max="8196" width="9.42578125" bestFit="1" customWidth="1"/>
    <col min="8197" max="8197" width="23.5703125" customWidth="1"/>
    <col min="8198" max="8198" width="14.28515625" bestFit="1" customWidth="1"/>
    <col min="8199" max="8199" width="9.28515625" bestFit="1" customWidth="1"/>
    <col min="8200" max="8200" width="11.5703125" bestFit="1" customWidth="1"/>
    <col min="8201" max="8201" width="12.42578125" bestFit="1" customWidth="1"/>
    <col min="8202" max="8202" width="11.28515625" bestFit="1" customWidth="1"/>
    <col min="8203" max="8203" width="15.28515625" bestFit="1" customWidth="1"/>
    <col min="8449" max="8449" width="19.5703125" customWidth="1"/>
    <col min="8450" max="8450" width="14.28515625" bestFit="1" customWidth="1"/>
    <col min="8451" max="8451" width="11" bestFit="1" customWidth="1"/>
    <col min="8452" max="8452" width="9.42578125" bestFit="1" customWidth="1"/>
    <col min="8453" max="8453" width="23.5703125" customWidth="1"/>
    <col min="8454" max="8454" width="14.28515625" bestFit="1" customWidth="1"/>
    <col min="8455" max="8455" width="9.28515625" bestFit="1" customWidth="1"/>
    <col min="8456" max="8456" width="11.5703125" bestFit="1" customWidth="1"/>
    <col min="8457" max="8457" width="12.42578125" bestFit="1" customWidth="1"/>
    <col min="8458" max="8458" width="11.28515625" bestFit="1" customWidth="1"/>
    <col min="8459" max="8459" width="15.28515625" bestFit="1" customWidth="1"/>
    <col min="8705" max="8705" width="19.5703125" customWidth="1"/>
    <col min="8706" max="8706" width="14.28515625" bestFit="1" customWidth="1"/>
    <col min="8707" max="8707" width="11" bestFit="1" customWidth="1"/>
    <col min="8708" max="8708" width="9.42578125" bestFit="1" customWidth="1"/>
    <col min="8709" max="8709" width="23.5703125" customWidth="1"/>
    <col min="8710" max="8710" width="14.28515625" bestFit="1" customWidth="1"/>
    <col min="8711" max="8711" width="9.28515625" bestFit="1" customWidth="1"/>
    <col min="8712" max="8712" width="11.5703125" bestFit="1" customWidth="1"/>
    <col min="8713" max="8713" width="12.42578125" bestFit="1" customWidth="1"/>
    <col min="8714" max="8714" width="11.28515625" bestFit="1" customWidth="1"/>
    <col min="8715" max="8715" width="15.28515625" bestFit="1" customWidth="1"/>
    <col min="8961" max="8961" width="19.5703125" customWidth="1"/>
    <col min="8962" max="8962" width="14.28515625" bestFit="1" customWidth="1"/>
    <col min="8963" max="8963" width="11" bestFit="1" customWidth="1"/>
    <col min="8964" max="8964" width="9.42578125" bestFit="1" customWidth="1"/>
    <col min="8965" max="8965" width="23.5703125" customWidth="1"/>
    <col min="8966" max="8966" width="14.28515625" bestFit="1" customWidth="1"/>
    <col min="8967" max="8967" width="9.28515625" bestFit="1" customWidth="1"/>
    <col min="8968" max="8968" width="11.5703125" bestFit="1" customWidth="1"/>
    <col min="8969" max="8969" width="12.42578125" bestFit="1" customWidth="1"/>
    <col min="8970" max="8970" width="11.28515625" bestFit="1" customWidth="1"/>
    <col min="8971" max="8971" width="15.28515625" bestFit="1" customWidth="1"/>
    <col min="9217" max="9217" width="19.5703125" customWidth="1"/>
    <col min="9218" max="9218" width="14.28515625" bestFit="1" customWidth="1"/>
    <col min="9219" max="9219" width="11" bestFit="1" customWidth="1"/>
    <col min="9220" max="9220" width="9.42578125" bestFit="1" customWidth="1"/>
    <col min="9221" max="9221" width="23.5703125" customWidth="1"/>
    <col min="9222" max="9222" width="14.28515625" bestFit="1" customWidth="1"/>
    <col min="9223" max="9223" width="9.28515625" bestFit="1" customWidth="1"/>
    <col min="9224" max="9224" width="11.5703125" bestFit="1" customWidth="1"/>
    <col min="9225" max="9225" width="12.42578125" bestFit="1" customWidth="1"/>
    <col min="9226" max="9226" width="11.28515625" bestFit="1" customWidth="1"/>
    <col min="9227" max="9227" width="15.28515625" bestFit="1" customWidth="1"/>
    <col min="9473" max="9473" width="19.5703125" customWidth="1"/>
    <col min="9474" max="9474" width="14.28515625" bestFit="1" customWidth="1"/>
    <col min="9475" max="9475" width="11" bestFit="1" customWidth="1"/>
    <col min="9476" max="9476" width="9.42578125" bestFit="1" customWidth="1"/>
    <col min="9477" max="9477" width="23.5703125" customWidth="1"/>
    <col min="9478" max="9478" width="14.28515625" bestFit="1" customWidth="1"/>
    <col min="9479" max="9479" width="9.28515625" bestFit="1" customWidth="1"/>
    <col min="9480" max="9480" width="11.5703125" bestFit="1" customWidth="1"/>
    <col min="9481" max="9481" width="12.42578125" bestFit="1" customWidth="1"/>
    <col min="9482" max="9482" width="11.28515625" bestFit="1" customWidth="1"/>
    <col min="9483" max="9483" width="15.28515625" bestFit="1" customWidth="1"/>
    <col min="9729" max="9729" width="19.5703125" customWidth="1"/>
    <col min="9730" max="9730" width="14.28515625" bestFit="1" customWidth="1"/>
    <col min="9731" max="9731" width="11" bestFit="1" customWidth="1"/>
    <col min="9732" max="9732" width="9.42578125" bestFit="1" customWidth="1"/>
    <col min="9733" max="9733" width="23.5703125" customWidth="1"/>
    <col min="9734" max="9734" width="14.28515625" bestFit="1" customWidth="1"/>
    <col min="9735" max="9735" width="9.28515625" bestFit="1" customWidth="1"/>
    <col min="9736" max="9736" width="11.5703125" bestFit="1" customWidth="1"/>
    <col min="9737" max="9737" width="12.42578125" bestFit="1" customWidth="1"/>
    <col min="9738" max="9738" width="11.28515625" bestFit="1" customWidth="1"/>
    <col min="9739" max="9739" width="15.28515625" bestFit="1" customWidth="1"/>
    <col min="9985" max="9985" width="19.5703125" customWidth="1"/>
    <col min="9986" max="9986" width="14.28515625" bestFit="1" customWidth="1"/>
    <col min="9987" max="9987" width="11" bestFit="1" customWidth="1"/>
    <col min="9988" max="9988" width="9.42578125" bestFit="1" customWidth="1"/>
    <col min="9989" max="9989" width="23.5703125" customWidth="1"/>
    <col min="9990" max="9990" width="14.28515625" bestFit="1" customWidth="1"/>
    <col min="9991" max="9991" width="9.28515625" bestFit="1" customWidth="1"/>
    <col min="9992" max="9992" width="11.5703125" bestFit="1" customWidth="1"/>
    <col min="9993" max="9993" width="12.42578125" bestFit="1" customWidth="1"/>
    <col min="9994" max="9994" width="11.28515625" bestFit="1" customWidth="1"/>
    <col min="9995" max="9995" width="15.28515625" bestFit="1" customWidth="1"/>
    <col min="10241" max="10241" width="19.5703125" customWidth="1"/>
    <col min="10242" max="10242" width="14.28515625" bestFit="1" customWidth="1"/>
    <col min="10243" max="10243" width="11" bestFit="1" customWidth="1"/>
    <col min="10244" max="10244" width="9.42578125" bestFit="1" customWidth="1"/>
    <col min="10245" max="10245" width="23.5703125" customWidth="1"/>
    <col min="10246" max="10246" width="14.28515625" bestFit="1" customWidth="1"/>
    <col min="10247" max="10247" width="9.28515625" bestFit="1" customWidth="1"/>
    <col min="10248" max="10248" width="11.5703125" bestFit="1" customWidth="1"/>
    <col min="10249" max="10249" width="12.42578125" bestFit="1" customWidth="1"/>
    <col min="10250" max="10250" width="11.28515625" bestFit="1" customWidth="1"/>
    <col min="10251" max="10251" width="15.28515625" bestFit="1" customWidth="1"/>
    <col min="10497" max="10497" width="19.5703125" customWidth="1"/>
    <col min="10498" max="10498" width="14.28515625" bestFit="1" customWidth="1"/>
    <col min="10499" max="10499" width="11" bestFit="1" customWidth="1"/>
    <col min="10500" max="10500" width="9.42578125" bestFit="1" customWidth="1"/>
    <col min="10501" max="10501" width="23.5703125" customWidth="1"/>
    <col min="10502" max="10502" width="14.28515625" bestFit="1" customWidth="1"/>
    <col min="10503" max="10503" width="9.28515625" bestFit="1" customWidth="1"/>
    <col min="10504" max="10504" width="11.5703125" bestFit="1" customWidth="1"/>
    <col min="10505" max="10505" width="12.42578125" bestFit="1" customWidth="1"/>
    <col min="10506" max="10506" width="11.28515625" bestFit="1" customWidth="1"/>
    <col min="10507" max="10507" width="15.28515625" bestFit="1" customWidth="1"/>
    <col min="10753" max="10753" width="19.5703125" customWidth="1"/>
    <col min="10754" max="10754" width="14.28515625" bestFit="1" customWidth="1"/>
    <col min="10755" max="10755" width="11" bestFit="1" customWidth="1"/>
    <col min="10756" max="10756" width="9.42578125" bestFit="1" customWidth="1"/>
    <col min="10757" max="10757" width="23.5703125" customWidth="1"/>
    <col min="10758" max="10758" width="14.28515625" bestFit="1" customWidth="1"/>
    <col min="10759" max="10759" width="9.28515625" bestFit="1" customWidth="1"/>
    <col min="10760" max="10760" width="11.5703125" bestFit="1" customWidth="1"/>
    <col min="10761" max="10761" width="12.42578125" bestFit="1" customWidth="1"/>
    <col min="10762" max="10762" width="11.28515625" bestFit="1" customWidth="1"/>
    <col min="10763" max="10763" width="15.28515625" bestFit="1" customWidth="1"/>
    <col min="11009" max="11009" width="19.5703125" customWidth="1"/>
    <col min="11010" max="11010" width="14.28515625" bestFit="1" customWidth="1"/>
    <col min="11011" max="11011" width="11" bestFit="1" customWidth="1"/>
    <col min="11012" max="11012" width="9.42578125" bestFit="1" customWidth="1"/>
    <col min="11013" max="11013" width="23.5703125" customWidth="1"/>
    <col min="11014" max="11014" width="14.28515625" bestFit="1" customWidth="1"/>
    <col min="11015" max="11015" width="9.28515625" bestFit="1" customWidth="1"/>
    <col min="11016" max="11016" width="11.5703125" bestFit="1" customWidth="1"/>
    <col min="11017" max="11017" width="12.42578125" bestFit="1" customWidth="1"/>
    <col min="11018" max="11018" width="11.28515625" bestFit="1" customWidth="1"/>
    <col min="11019" max="11019" width="15.28515625" bestFit="1" customWidth="1"/>
    <col min="11265" max="11265" width="19.5703125" customWidth="1"/>
    <col min="11266" max="11266" width="14.28515625" bestFit="1" customWidth="1"/>
    <col min="11267" max="11267" width="11" bestFit="1" customWidth="1"/>
    <col min="11268" max="11268" width="9.42578125" bestFit="1" customWidth="1"/>
    <col min="11269" max="11269" width="23.5703125" customWidth="1"/>
    <col min="11270" max="11270" width="14.28515625" bestFit="1" customWidth="1"/>
    <col min="11271" max="11271" width="9.28515625" bestFit="1" customWidth="1"/>
    <col min="11272" max="11272" width="11.5703125" bestFit="1" customWidth="1"/>
    <col min="11273" max="11273" width="12.42578125" bestFit="1" customWidth="1"/>
    <col min="11274" max="11274" width="11.28515625" bestFit="1" customWidth="1"/>
    <col min="11275" max="11275" width="15.28515625" bestFit="1" customWidth="1"/>
    <col min="11521" max="11521" width="19.5703125" customWidth="1"/>
    <col min="11522" max="11522" width="14.28515625" bestFit="1" customWidth="1"/>
    <col min="11523" max="11523" width="11" bestFit="1" customWidth="1"/>
    <col min="11524" max="11524" width="9.42578125" bestFit="1" customWidth="1"/>
    <col min="11525" max="11525" width="23.5703125" customWidth="1"/>
    <col min="11526" max="11526" width="14.28515625" bestFit="1" customWidth="1"/>
    <col min="11527" max="11527" width="9.28515625" bestFit="1" customWidth="1"/>
    <col min="11528" max="11528" width="11.5703125" bestFit="1" customWidth="1"/>
    <col min="11529" max="11529" width="12.42578125" bestFit="1" customWidth="1"/>
    <col min="11530" max="11530" width="11.28515625" bestFit="1" customWidth="1"/>
    <col min="11531" max="11531" width="15.28515625" bestFit="1" customWidth="1"/>
    <col min="11777" max="11777" width="19.5703125" customWidth="1"/>
    <col min="11778" max="11778" width="14.28515625" bestFit="1" customWidth="1"/>
    <col min="11779" max="11779" width="11" bestFit="1" customWidth="1"/>
    <col min="11780" max="11780" width="9.42578125" bestFit="1" customWidth="1"/>
    <col min="11781" max="11781" width="23.5703125" customWidth="1"/>
    <col min="11782" max="11782" width="14.28515625" bestFit="1" customWidth="1"/>
    <col min="11783" max="11783" width="9.28515625" bestFit="1" customWidth="1"/>
    <col min="11784" max="11784" width="11.5703125" bestFit="1" customWidth="1"/>
    <col min="11785" max="11785" width="12.42578125" bestFit="1" customWidth="1"/>
    <col min="11786" max="11786" width="11.28515625" bestFit="1" customWidth="1"/>
    <col min="11787" max="11787" width="15.28515625" bestFit="1" customWidth="1"/>
    <col min="12033" max="12033" width="19.5703125" customWidth="1"/>
    <col min="12034" max="12034" width="14.28515625" bestFit="1" customWidth="1"/>
    <col min="12035" max="12035" width="11" bestFit="1" customWidth="1"/>
    <col min="12036" max="12036" width="9.42578125" bestFit="1" customWidth="1"/>
    <col min="12037" max="12037" width="23.5703125" customWidth="1"/>
    <col min="12038" max="12038" width="14.28515625" bestFit="1" customWidth="1"/>
    <col min="12039" max="12039" width="9.28515625" bestFit="1" customWidth="1"/>
    <col min="12040" max="12040" width="11.5703125" bestFit="1" customWidth="1"/>
    <col min="12041" max="12041" width="12.42578125" bestFit="1" customWidth="1"/>
    <col min="12042" max="12042" width="11.28515625" bestFit="1" customWidth="1"/>
    <col min="12043" max="12043" width="15.28515625" bestFit="1" customWidth="1"/>
    <col min="12289" max="12289" width="19.5703125" customWidth="1"/>
    <col min="12290" max="12290" width="14.28515625" bestFit="1" customWidth="1"/>
    <col min="12291" max="12291" width="11" bestFit="1" customWidth="1"/>
    <col min="12292" max="12292" width="9.42578125" bestFit="1" customWidth="1"/>
    <col min="12293" max="12293" width="23.5703125" customWidth="1"/>
    <col min="12294" max="12294" width="14.28515625" bestFit="1" customWidth="1"/>
    <col min="12295" max="12295" width="9.28515625" bestFit="1" customWidth="1"/>
    <col min="12296" max="12296" width="11.5703125" bestFit="1" customWidth="1"/>
    <col min="12297" max="12297" width="12.42578125" bestFit="1" customWidth="1"/>
    <col min="12298" max="12298" width="11.28515625" bestFit="1" customWidth="1"/>
    <col min="12299" max="12299" width="15.28515625" bestFit="1" customWidth="1"/>
    <col min="12545" max="12545" width="19.5703125" customWidth="1"/>
    <col min="12546" max="12546" width="14.28515625" bestFit="1" customWidth="1"/>
    <col min="12547" max="12547" width="11" bestFit="1" customWidth="1"/>
    <col min="12548" max="12548" width="9.42578125" bestFit="1" customWidth="1"/>
    <col min="12549" max="12549" width="23.5703125" customWidth="1"/>
    <col min="12550" max="12550" width="14.28515625" bestFit="1" customWidth="1"/>
    <col min="12551" max="12551" width="9.28515625" bestFit="1" customWidth="1"/>
    <col min="12552" max="12552" width="11.5703125" bestFit="1" customWidth="1"/>
    <col min="12553" max="12553" width="12.42578125" bestFit="1" customWidth="1"/>
    <col min="12554" max="12554" width="11.28515625" bestFit="1" customWidth="1"/>
    <col min="12555" max="12555" width="15.28515625" bestFit="1" customWidth="1"/>
    <col min="12801" max="12801" width="19.5703125" customWidth="1"/>
    <col min="12802" max="12802" width="14.28515625" bestFit="1" customWidth="1"/>
    <col min="12803" max="12803" width="11" bestFit="1" customWidth="1"/>
    <col min="12804" max="12804" width="9.42578125" bestFit="1" customWidth="1"/>
    <col min="12805" max="12805" width="23.5703125" customWidth="1"/>
    <col min="12806" max="12806" width="14.28515625" bestFit="1" customWidth="1"/>
    <col min="12807" max="12807" width="9.28515625" bestFit="1" customWidth="1"/>
    <col min="12808" max="12808" width="11.5703125" bestFit="1" customWidth="1"/>
    <col min="12809" max="12809" width="12.42578125" bestFit="1" customWidth="1"/>
    <col min="12810" max="12810" width="11.28515625" bestFit="1" customWidth="1"/>
    <col min="12811" max="12811" width="15.28515625" bestFit="1" customWidth="1"/>
    <col min="13057" max="13057" width="19.5703125" customWidth="1"/>
    <col min="13058" max="13058" width="14.28515625" bestFit="1" customWidth="1"/>
    <col min="13059" max="13059" width="11" bestFit="1" customWidth="1"/>
    <col min="13060" max="13060" width="9.42578125" bestFit="1" customWidth="1"/>
    <col min="13061" max="13061" width="23.5703125" customWidth="1"/>
    <col min="13062" max="13062" width="14.28515625" bestFit="1" customWidth="1"/>
    <col min="13063" max="13063" width="9.28515625" bestFit="1" customWidth="1"/>
    <col min="13064" max="13064" width="11.5703125" bestFit="1" customWidth="1"/>
    <col min="13065" max="13065" width="12.42578125" bestFit="1" customWidth="1"/>
    <col min="13066" max="13066" width="11.28515625" bestFit="1" customWidth="1"/>
    <col min="13067" max="13067" width="15.28515625" bestFit="1" customWidth="1"/>
    <col min="13313" max="13313" width="19.5703125" customWidth="1"/>
    <col min="13314" max="13314" width="14.28515625" bestFit="1" customWidth="1"/>
    <col min="13315" max="13315" width="11" bestFit="1" customWidth="1"/>
    <col min="13316" max="13316" width="9.42578125" bestFit="1" customWidth="1"/>
    <col min="13317" max="13317" width="23.5703125" customWidth="1"/>
    <col min="13318" max="13318" width="14.28515625" bestFit="1" customWidth="1"/>
    <col min="13319" max="13319" width="9.28515625" bestFit="1" customWidth="1"/>
    <col min="13320" max="13320" width="11.5703125" bestFit="1" customWidth="1"/>
    <col min="13321" max="13321" width="12.42578125" bestFit="1" customWidth="1"/>
    <col min="13322" max="13322" width="11.28515625" bestFit="1" customWidth="1"/>
    <col min="13323" max="13323" width="15.28515625" bestFit="1" customWidth="1"/>
    <col min="13569" max="13569" width="19.5703125" customWidth="1"/>
    <col min="13570" max="13570" width="14.28515625" bestFit="1" customWidth="1"/>
    <col min="13571" max="13571" width="11" bestFit="1" customWidth="1"/>
    <col min="13572" max="13572" width="9.42578125" bestFit="1" customWidth="1"/>
    <col min="13573" max="13573" width="23.5703125" customWidth="1"/>
    <col min="13574" max="13574" width="14.28515625" bestFit="1" customWidth="1"/>
    <col min="13575" max="13575" width="9.28515625" bestFit="1" customWidth="1"/>
    <col min="13576" max="13576" width="11.5703125" bestFit="1" customWidth="1"/>
    <col min="13577" max="13577" width="12.42578125" bestFit="1" customWidth="1"/>
    <col min="13578" max="13578" width="11.28515625" bestFit="1" customWidth="1"/>
    <col min="13579" max="13579" width="15.28515625" bestFit="1" customWidth="1"/>
    <col min="13825" max="13825" width="19.5703125" customWidth="1"/>
    <col min="13826" max="13826" width="14.28515625" bestFit="1" customWidth="1"/>
    <col min="13827" max="13827" width="11" bestFit="1" customWidth="1"/>
    <col min="13828" max="13828" width="9.42578125" bestFit="1" customWidth="1"/>
    <col min="13829" max="13829" width="23.5703125" customWidth="1"/>
    <col min="13830" max="13830" width="14.28515625" bestFit="1" customWidth="1"/>
    <col min="13831" max="13831" width="9.28515625" bestFit="1" customWidth="1"/>
    <col min="13832" max="13832" width="11.5703125" bestFit="1" customWidth="1"/>
    <col min="13833" max="13833" width="12.42578125" bestFit="1" customWidth="1"/>
    <col min="13834" max="13834" width="11.28515625" bestFit="1" customWidth="1"/>
    <col min="13835" max="13835" width="15.28515625" bestFit="1" customWidth="1"/>
    <col min="14081" max="14081" width="19.5703125" customWidth="1"/>
    <col min="14082" max="14082" width="14.28515625" bestFit="1" customWidth="1"/>
    <col min="14083" max="14083" width="11" bestFit="1" customWidth="1"/>
    <col min="14084" max="14084" width="9.42578125" bestFit="1" customWidth="1"/>
    <col min="14085" max="14085" width="23.5703125" customWidth="1"/>
    <col min="14086" max="14086" width="14.28515625" bestFit="1" customWidth="1"/>
    <col min="14087" max="14087" width="9.28515625" bestFit="1" customWidth="1"/>
    <col min="14088" max="14088" width="11.5703125" bestFit="1" customWidth="1"/>
    <col min="14089" max="14089" width="12.42578125" bestFit="1" customWidth="1"/>
    <col min="14090" max="14090" width="11.28515625" bestFit="1" customWidth="1"/>
    <col min="14091" max="14091" width="15.28515625" bestFit="1" customWidth="1"/>
    <col min="14337" max="14337" width="19.5703125" customWidth="1"/>
    <col min="14338" max="14338" width="14.28515625" bestFit="1" customWidth="1"/>
    <col min="14339" max="14339" width="11" bestFit="1" customWidth="1"/>
    <col min="14340" max="14340" width="9.42578125" bestFit="1" customWidth="1"/>
    <col min="14341" max="14341" width="23.5703125" customWidth="1"/>
    <col min="14342" max="14342" width="14.28515625" bestFit="1" customWidth="1"/>
    <col min="14343" max="14343" width="9.28515625" bestFit="1" customWidth="1"/>
    <col min="14344" max="14344" width="11.5703125" bestFit="1" customWidth="1"/>
    <col min="14345" max="14345" width="12.42578125" bestFit="1" customWidth="1"/>
    <col min="14346" max="14346" width="11.28515625" bestFit="1" customWidth="1"/>
    <col min="14347" max="14347" width="15.28515625" bestFit="1" customWidth="1"/>
    <col min="14593" max="14593" width="19.5703125" customWidth="1"/>
    <col min="14594" max="14594" width="14.28515625" bestFit="1" customWidth="1"/>
    <col min="14595" max="14595" width="11" bestFit="1" customWidth="1"/>
    <col min="14596" max="14596" width="9.42578125" bestFit="1" customWidth="1"/>
    <col min="14597" max="14597" width="23.5703125" customWidth="1"/>
    <col min="14598" max="14598" width="14.28515625" bestFit="1" customWidth="1"/>
    <col min="14599" max="14599" width="9.28515625" bestFit="1" customWidth="1"/>
    <col min="14600" max="14600" width="11.5703125" bestFit="1" customWidth="1"/>
    <col min="14601" max="14601" width="12.42578125" bestFit="1" customWidth="1"/>
    <col min="14602" max="14602" width="11.28515625" bestFit="1" customWidth="1"/>
    <col min="14603" max="14603" width="15.28515625" bestFit="1" customWidth="1"/>
    <col min="14849" max="14849" width="19.5703125" customWidth="1"/>
    <col min="14850" max="14850" width="14.28515625" bestFit="1" customWidth="1"/>
    <col min="14851" max="14851" width="11" bestFit="1" customWidth="1"/>
    <col min="14852" max="14852" width="9.42578125" bestFit="1" customWidth="1"/>
    <col min="14853" max="14853" width="23.5703125" customWidth="1"/>
    <col min="14854" max="14854" width="14.28515625" bestFit="1" customWidth="1"/>
    <col min="14855" max="14855" width="9.28515625" bestFit="1" customWidth="1"/>
    <col min="14856" max="14856" width="11.5703125" bestFit="1" customWidth="1"/>
    <col min="14857" max="14857" width="12.42578125" bestFit="1" customWidth="1"/>
    <col min="14858" max="14858" width="11.28515625" bestFit="1" customWidth="1"/>
    <col min="14859" max="14859" width="15.28515625" bestFit="1" customWidth="1"/>
    <col min="15105" max="15105" width="19.5703125" customWidth="1"/>
    <col min="15106" max="15106" width="14.28515625" bestFit="1" customWidth="1"/>
    <col min="15107" max="15107" width="11" bestFit="1" customWidth="1"/>
    <col min="15108" max="15108" width="9.42578125" bestFit="1" customWidth="1"/>
    <col min="15109" max="15109" width="23.5703125" customWidth="1"/>
    <col min="15110" max="15110" width="14.28515625" bestFit="1" customWidth="1"/>
    <col min="15111" max="15111" width="9.28515625" bestFit="1" customWidth="1"/>
    <col min="15112" max="15112" width="11.5703125" bestFit="1" customWidth="1"/>
    <col min="15113" max="15113" width="12.42578125" bestFit="1" customWidth="1"/>
    <col min="15114" max="15114" width="11.28515625" bestFit="1" customWidth="1"/>
    <col min="15115" max="15115" width="15.28515625" bestFit="1" customWidth="1"/>
    <col min="15361" max="15361" width="19.5703125" customWidth="1"/>
    <col min="15362" max="15362" width="14.28515625" bestFit="1" customWidth="1"/>
    <col min="15363" max="15363" width="11" bestFit="1" customWidth="1"/>
    <col min="15364" max="15364" width="9.42578125" bestFit="1" customWidth="1"/>
    <col min="15365" max="15365" width="23.5703125" customWidth="1"/>
    <col min="15366" max="15366" width="14.28515625" bestFit="1" customWidth="1"/>
    <col min="15367" max="15367" width="9.28515625" bestFit="1" customWidth="1"/>
    <col min="15368" max="15368" width="11.5703125" bestFit="1" customWidth="1"/>
    <col min="15369" max="15369" width="12.42578125" bestFit="1" customWidth="1"/>
    <col min="15370" max="15370" width="11.28515625" bestFit="1" customWidth="1"/>
    <col min="15371" max="15371" width="15.28515625" bestFit="1" customWidth="1"/>
    <col min="15617" max="15617" width="19.5703125" customWidth="1"/>
    <col min="15618" max="15618" width="14.28515625" bestFit="1" customWidth="1"/>
    <col min="15619" max="15619" width="11" bestFit="1" customWidth="1"/>
    <col min="15620" max="15620" width="9.42578125" bestFit="1" customWidth="1"/>
    <col min="15621" max="15621" width="23.5703125" customWidth="1"/>
    <col min="15622" max="15622" width="14.28515625" bestFit="1" customWidth="1"/>
    <col min="15623" max="15623" width="9.28515625" bestFit="1" customWidth="1"/>
    <col min="15624" max="15624" width="11.5703125" bestFit="1" customWidth="1"/>
    <col min="15625" max="15625" width="12.42578125" bestFit="1" customWidth="1"/>
    <col min="15626" max="15626" width="11.28515625" bestFit="1" customWidth="1"/>
    <col min="15627" max="15627" width="15.28515625" bestFit="1" customWidth="1"/>
    <col min="15873" max="15873" width="19.5703125" customWidth="1"/>
    <col min="15874" max="15874" width="14.28515625" bestFit="1" customWidth="1"/>
    <col min="15875" max="15875" width="11" bestFit="1" customWidth="1"/>
    <col min="15876" max="15876" width="9.42578125" bestFit="1" customWidth="1"/>
    <col min="15877" max="15877" width="23.5703125" customWidth="1"/>
    <col min="15878" max="15878" width="14.28515625" bestFit="1" customWidth="1"/>
    <col min="15879" max="15879" width="9.28515625" bestFit="1" customWidth="1"/>
    <col min="15880" max="15880" width="11.5703125" bestFit="1" customWidth="1"/>
    <col min="15881" max="15881" width="12.42578125" bestFit="1" customWidth="1"/>
    <col min="15882" max="15882" width="11.28515625" bestFit="1" customWidth="1"/>
    <col min="15883" max="15883" width="15.28515625" bestFit="1" customWidth="1"/>
    <col min="16129" max="16129" width="19.5703125" customWidth="1"/>
    <col min="16130" max="16130" width="14.28515625" bestFit="1" customWidth="1"/>
    <col min="16131" max="16131" width="11" bestFit="1" customWidth="1"/>
    <col min="16132" max="16132" width="9.42578125" bestFit="1" customWidth="1"/>
    <col min="16133" max="16133" width="23.5703125" customWidth="1"/>
    <col min="16134" max="16134" width="14.28515625" bestFit="1" customWidth="1"/>
    <col min="16135" max="16135" width="9.28515625" bestFit="1" customWidth="1"/>
    <col min="16136" max="16136" width="11.5703125" bestFit="1" customWidth="1"/>
    <col min="16137" max="16137" width="12.42578125" bestFit="1" customWidth="1"/>
    <col min="16138" max="16138" width="11.28515625" bestFit="1" customWidth="1"/>
    <col min="16139" max="16139" width="15.28515625" bestFit="1" customWidth="1"/>
  </cols>
  <sheetData>
    <row r="1" spans="1:26" x14ac:dyDescent="0.25">
      <c r="Q1" t="s">
        <v>17</v>
      </c>
    </row>
    <row r="3" spans="1:26" x14ac:dyDescent="0.25">
      <c r="K3" s="8" t="s">
        <v>32</v>
      </c>
      <c r="L3" s="8">
        <v>-2</v>
      </c>
      <c r="M3" s="8">
        <v>-1.5</v>
      </c>
      <c r="N3" s="8">
        <v>-1</v>
      </c>
      <c r="O3" s="8">
        <v>-0.5</v>
      </c>
      <c r="P3" s="8">
        <v>0</v>
      </c>
      <c r="Q3" s="8">
        <v>0.5</v>
      </c>
      <c r="R3" s="8">
        <v>1</v>
      </c>
      <c r="S3" s="8">
        <v>1.5</v>
      </c>
      <c r="T3" s="8">
        <v>2</v>
      </c>
    </row>
    <row r="4" spans="1:26" x14ac:dyDescent="0.25">
      <c r="B4" s="11" t="s">
        <v>0</v>
      </c>
      <c r="C4" s="11">
        <v>6.6749999999999998</v>
      </c>
      <c r="H4" s="17"/>
      <c r="I4" s="54" t="s">
        <v>81</v>
      </c>
      <c r="J4" s="54"/>
      <c r="K4" t="s">
        <v>33</v>
      </c>
      <c r="L4" s="19">
        <f t="shared" ref="L4:T4" si="0" xml:space="preserve"> L$3 * $E$10</f>
        <v>-14.896000000000001</v>
      </c>
      <c r="M4" s="19">
        <f t="shared" si="0"/>
        <v>-11.172000000000001</v>
      </c>
      <c r="N4" s="19">
        <f t="shared" si="0"/>
        <v>-7.4480000000000004</v>
      </c>
      <c r="O4" s="19">
        <f t="shared" si="0"/>
        <v>-3.7240000000000002</v>
      </c>
      <c r="P4" s="19">
        <f t="shared" si="0"/>
        <v>0</v>
      </c>
      <c r="Q4" s="19">
        <f t="shared" si="0"/>
        <v>3.7240000000000002</v>
      </c>
      <c r="R4" s="19">
        <f t="shared" si="0"/>
        <v>7.4480000000000004</v>
      </c>
      <c r="S4" s="19">
        <f t="shared" si="0"/>
        <v>11.172000000000001</v>
      </c>
      <c r="T4" s="19">
        <f t="shared" si="0"/>
        <v>14.896000000000001</v>
      </c>
      <c r="U4" s="48" t="s">
        <v>39</v>
      </c>
      <c r="V4" s="48"/>
      <c r="W4" s="48"/>
      <c r="X4" s="48"/>
      <c r="Y4" s="48"/>
      <c r="Z4" s="48"/>
    </row>
    <row r="5" spans="1:26" ht="15" customHeight="1" x14ac:dyDescent="0.25">
      <c r="A5" s="3" t="s">
        <v>81</v>
      </c>
      <c r="B5" s="11" t="s">
        <v>24</v>
      </c>
      <c r="C5" s="11">
        <v>0.33200000000000002</v>
      </c>
      <c r="F5" s="43" t="s">
        <v>95</v>
      </c>
      <c r="H5" s="54" t="s">
        <v>96</v>
      </c>
      <c r="I5" s="54"/>
      <c r="J5" s="35"/>
      <c r="K5" s="36" t="s">
        <v>77</v>
      </c>
      <c r="L5" s="37">
        <f t="shared" ref="L5:T5" si="1" xml:space="preserve"> $E$9 + ($E$10*L$3)</f>
        <v>-6.1960000000000015</v>
      </c>
      <c r="M5" s="37">
        <f t="shared" si="1"/>
        <v>-2.4720000000000013</v>
      </c>
      <c r="N5" s="37">
        <f t="shared" si="1"/>
        <v>1.2519999999999989</v>
      </c>
      <c r="O5" s="37">
        <f t="shared" si="1"/>
        <v>4.9759999999999991</v>
      </c>
      <c r="P5" s="37">
        <f t="shared" si="1"/>
        <v>8.6999999999999993</v>
      </c>
      <c r="Q5" s="37">
        <f t="shared" si="1"/>
        <v>12.423999999999999</v>
      </c>
      <c r="R5" s="37">
        <f t="shared" si="1"/>
        <v>16.148</v>
      </c>
      <c r="S5" s="37">
        <f t="shared" si="1"/>
        <v>19.872</v>
      </c>
      <c r="T5" s="37">
        <f t="shared" si="1"/>
        <v>23.596</v>
      </c>
      <c r="U5" s="48" t="s">
        <v>37</v>
      </c>
      <c r="V5" s="48"/>
      <c r="W5" s="48"/>
      <c r="X5" s="48"/>
      <c r="Y5" s="48"/>
      <c r="Z5" s="48"/>
    </row>
    <row r="6" spans="1:26" x14ac:dyDescent="0.25">
      <c r="A6" s="3" t="s">
        <v>96</v>
      </c>
      <c r="B6" s="11" t="s">
        <v>25</v>
      </c>
      <c r="C6" s="11">
        <v>-1.4159999999999999</v>
      </c>
      <c r="F6" s="43" t="s">
        <v>47</v>
      </c>
      <c r="G6" s="9" t="s">
        <v>48</v>
      </c>
      <c r="H6" s="46" t="s">
        <v>34</v>
      </c>
      <c r="I6" s="46" t="s">
        <v>35</v>
      </c>
      <c r="J6" s="46" t="s">
        <v>36</v>
      </c>
    </row>
    <row r="7" spans="1:26" x14ac:dyDescent="0.25">
      <c r="A7" s="3" t="s">
        <v>97</v>
      </c>
      <c r="B7" s="11" t="s">
        <v>50</v>
      </c>
      <c r="C7" s="11">
        <v>1.367</v>
      </c>
      <c r="D7" s="6"/>
      <c r="E7" s="6"/>
      <c r="F7" s="43" t="s">
        <v>98</v>
      </c>
      <c r="G7" s="46">
        <v>0</v>
      </c>
      <c r="H7" s="46">
        <v>1</v>
      </c>
      <c r="I7" s="46">
        <f xml:space="preserve"> $E$13 * $H7</f>
        <v>1.3067899999999999</v>
      </c>
      <c r="J7" s="46">
        <f xml:space="preserve"> $E$12 +  ( $H7 * $E$13)</f>
        <v>6.8772900000000003</v>
      </c>
      <c r="K7" s="1" t="s">
        <v>26</v>
      </c>
      <c r="L7" s="45">
        <f t="shared" ref="L7:T9" si="2" xml:space="preserve"> $C$4 + ( $C$5 * L$4 ) + ( $C$6 * $I7) + ( $C$7 * $G7) + ($C$8 *  L$4 * $I7  ) + ($C$9 * L$4 * $G7 ) + ($C$10 * $I7 * $G7 ) + ($C$11 * L$4 * $I7 * $G7 )</f>
        <v>0.83294460815999971</v>
      </c>
      <c r="M7" s="45">
        <f t="shared" si="2"/>
        <v>1.8308547961199997</v>
      </c>
      <c r="N7" s="45">
        <f t="shared" si="2"/>
        <v>2.8287649840800002</v>
      </c>
      <c r="O7" s="45">
        <f xml:space="preserve"> $C$4 + ( $C$5 * O$4 ) + ( $C$6 * $I7) + ( $C$7 * $G7) + ($C$8 *  O$4 * $I7  ) + ($C$9 * O$4 * $G7 ) + ($C$10 * $I7 * $G7 ) + ($C$11 * O$4 * $I7 * $G7 )</f>
        <v>3.8266751720400007</v>
      </c>
      <c r="P7" s="45">
        <f t="shared" si="2"/>
        <v>4.8245853600000004</v>
      </c>
      <c r="Q7" s="45">
        <f t="shared" si="2"/>
        <v>5.82249554796</v>
      </c>
      <c r="R7" s="45">
        <f t="shared" si="2"/>
        <v>6.8204057359200005</v>
      </c>
      <c r="S7" s="45">
        <f t="shared" si="2"/>
        <v>7.8183159238800002</v>
      </c>
      <c r="T7" s="45">
        <f t="shared" si="2"/>
        <v>8.8162261118399989</v>
      </c>
      <c r="U7" s="38"/>
      <c r="V7" s="38"/>
      <c r="W7" s="38"/>
      <c r="X7" s="38"/>
      <c r="Y7" s="38"/>
      <c r="Z7" s="38"/>
    </row>
    <row r="8" spans="1:26" x14ac:dyDescent="0.25">
      <c r="B8" s="11" t="s">
        <v>31</v>
      </c>
      <c r="C8" s="11">
        <v>-4.9000000000000002E-2</v>
      </c>
      <c r="D8" s="4"/>
      <c r="E8" s="4"/>
      <c r="F8" s="43" t="s">
        <v>98</v>
      </c>
      <c r="G8" s="46">
        <v>0</v>
      </c>
      <c r="H8" s="46">
        <v>0</v>
      </c>
      <c r="I8" s="46">
        <f xml:space="preserve"> $E$13 * $H8</f>
        <v>0</v>
      </c>
      <c r="J8" s="46">
        <f xml:space="preserve"> $E$12 +  ( $H8 * $E$13)</f>
        <v>5.5705</v>
      </c>
      <c r="K8" s="1" t="s">
        <v>26</v>
      </c>
      <c r="L8" s="45">
        <f t="shared" si="2"/>
        <v>1.7295279999999993</v>
      </c>
      <c r="M8" s="45">
        <f t="shared" si="2"/>
        <v>2.9658959999999994</v>
      </c>
      <c r="N8" s="45">
        <f t="shared" si="2"/>
        <v>4.2022639999999996</v>
      </c>
      <c r="O8" s="45">
        <f t="shared" si="2"/>
        <v>5.4386320000000001</v>
      </c>
      <c r="P8" s="45">
        <f xml:space="preserve"> $C$4 + ( $C$5 * P$4 ) + ( $C$6 * $I8) + ( $C$7 * $G8) + ($C$8 *  P$4 * $I8  ) + ($C$9 * P$4 * $G8 ) + ($C$10 * $I8 * $G8 ) + ($C$11 * P$4 * $I8 * $G8 )</f>
        <v>6.6749999999999998</v>
      </c>
      <c r="Q8" s="45">
        <f t="shared" si="2"/>
        <v>7.9113679999999995</v>
      </c>
      <c r="R8" s="45">
        <f t="shared" si="2"/>
        <v>9.1477360000000001</v>
      </c>
      <c r="S8" s="45">
        <f t="shared" si="2"/>
        <v>10.384104000000001</v>
      </c>
      <c r="T8" s="45">
        <f t="shared" si="2"/>
        <v>11.620471999999999</v>
      </c>
      <c r="U8" s="38"/>
      <c r="V8" s="38"/>
      <c r="W8" s="38"/>
      <c r="X8" s="38"/>
      <c r="Y8" s="38"/>
      <c r="Z8" s="38"/>
    </row>
    <row r="9" spans="1:26" x14ac:dyDescent="0.25">
      <c r="B9" s="11" t="s">
        <v>78</v>
      </c>
      <c r="C9" s="11">
        <v>-9.5000000000000001E-2</v>
      </c>
      <c r="D9" s="11" t="s">
        <v>27</v>
      </c>
      <c r="E9" s="11">
        <v>8.6999999999999993</v>
      </c>
      <c r="F9" s="43" t="s">
        <v>98</v>
      </c>
      <c r="G9" s="46">
        <v>0</v>
      </c>
      <c r="H9" s="46">
        <v>-1</v>
      </c>
      <c r="I9" s="46">
        <f xml:space="preserve"> $E$13 * $H9</f>
        <v>-1.3067899999999999</v>
      </c>
      <c r="J9" s="46">
        <f xml:space="preserve"> $E$12 +  ( $H9 * $E$13)</f>
        <v>4.2637099999999997</v>
      </c>
      <c r="K9" s="1" t="s">
        <v>26</v>
      </c>
      <c r="L9" s="45">
        <f t="shared" si="2"/>
        <v>2.6261113918399985</v>
      </c>
      <c r="M9" s="45">
        <f t="shared" si="2"/>
        <v>4.1009372038799992</v>
      </c>
      <c r="N9" s="45">
        <f t="shared" si="2"/>
        <v>5.5757630159199989</v>
      </c>
      <c r="O9" s="45">
        <f t="shared" si="2"/>
        <v>7.0505888279599995</v>
      </c>
      <c r="P9" s="45">
        <f t="shared" si="2"/>
        <v>8.5254146399999993</v>
      </c>
      <c r="Q9" s="45">
        <f t="shared" si="2"/>
        <v>10.00024045204</v>
      </c>
      <c r="R9" s="45">
        <f t="shared" si="2"/>
        <v>11.475066264080001</v>
      </c>
      <c r="S9" s="45">
        <f t="shared" si="2"/>
        <v>12.949892076120001</v>
      </c>
      <c r="T9" s="45">
        <f t="shared" si="2"/>
        <v>14.42471788816</v>
      </c>
      <c r="U9" s="38"/>
      <c r="V9" s="38"/>
      <c r="W9" s="38"/>
      <c r="X9" s="38"/>
      <c r="Y9" s="38"/>
      <c r="Z9" s="38"/>
    </row>
    <row r="10" spans="1:26" x14ac:dyDescent="0.25">
      <c r="B10" s="11" t="s">
        <v>79</v>
      </c>
      <c r="C10" s="11">
        <v>8.3000000000000004E-2</v>
      </c>
      <c r="D10" s="11" t="s">
        <v>28</v>
      </c>
      <c r="E10" s="11">
        <v>7.4480000000000004</v>
      </c>
      <c r="F10" s="30"/>
      <c r="H10" s="35"/>
      <c r="I10" s="35"/>
      <c r="J10" s="35"/>
    </row>
    <row r="11" spans="1:26" x14ac:dyDescent="0.25">
      <c r="B11" s="11" t="s">
        <v>80</v>
      </c>
      <c r="C11" s="11">
        <v>-0.189</v>
      </c>
      <c r="D11" s="11"/>
      <c r="E11" s="11"/>
      <c r="F11" s="43" t="s">
        <v>99</v>
      </c>
      <c r="G11" s="46">
        <v>1</v>
      </c>
      <c r="H11" s="46">
        <v>1</v>
      </c>
      <c r="I11" s="46">
        <f xml:space="preserve"> $E$13 * $H11</f>
        <v>1.3067899999999999</v>
      </c>
      <c r="J11" s="46">
        <f xml:space="preserve"> $E$12 +  ( $H11 * $E$13)</f>
        <v>6.8772900000000003</v>
      </c>
      <c r="K11" s="1" t="s">
        <v>26</v>
      </c>
      <c r="L11" s="45">
        <f t="shared" ref="L11:T13" si="3" xml:space="preserve"> $C$4 + ( $C$5 * L$4 ) + ( $C$6 * $I11) + ( $C$7 * $G11) + ($C$8 *  L$4 * $I11  ) + ($C$9 * L$4 * $G11 ) + ($C$10 * $I11 * $G11 ) + ($C$11 * L$4 * $I11 * $G11 )</f>
        <v>7.4025915639199997</v>
      </c>
      <c r="M11" s="45">
        <f t="shared" si="3"/>
        <v>7.1269559054399991</v>
      </c>
      <c r="N11" s="45">
        <f t="shared" si="3"/>
        <v>6.8513202469599994</v>
      </c>
      <c r="O11" s="45">
        <f t="shared" si="3"/>
        <v>6.5756845884800006</v>
      </c>
      <c r="P11" s="45">
        <f t="shared" si="3"/>
        <v>6.30004893</v>
      </c>
      <c r="Q11" s="45">
        <f t="shared" si="3"/>
        <v>6.0244132715199994</v>
      </c>
      <c r="R11" s="45">
        <f t="shared" si="3"/>
        <v>5.7487776130400006</v>
      </c>
      <c r="S11" s="45">
        <f t="shared" si="3"/>
        <v>5.4731419545600009</v>
      </c>
      <c r="T11" s="45">
        <f t="shared" si="3"/>
        <v>5.1975062960800003</v>
      </c>
      <c r="U11" s="50" t="s">
        <v>40</v>
      </c>
      <c r="V11" s="50"/>
      <c r="W11" s="50"/>
      <c r="X11" s="50"/>
      <c r="Y11" s="50"/>
    </row>
    <row r="12" spans="1:26" x14ac:dyDescent="0.25">
      <c r="D12" s="11" t="s">
        <v>29</v>
      </c>
      <c r="E12" s="11">
        <v>5.5705</v>
      </c>
      <c r="F12" s="43" t="s">
        <v>99</v>
      </c>
      <c r="G12" s="46">
        <v>1</v>
      </c>
      <c r="H12" s="46">
        <v>0</v>
      </c>
      <c r="I12" s="46">
        <f xml:space="preserve"> $E$13 * $H12</f>
        <v>0</v>
      </c>
      <c r="J12" s="46">
        <f xml:space="preserve"> $E$12 +  ( $H12 * $E$13)</f>
        <v>5.5705</v>
      </c>
      <c r="K12" s="1" t="s">
        <v>26</v>
      </c>
      <c r="L12" s="45">
        <f t="shared" si="3"/>
        <v>4.5116479999999992</v>
      </c>
      <c r="M12" s="45">
        <f t="shared" si="3"/>
        <v>5.3942360000000003</v>
      </c>
      <c r="N12" s="45">
        <f t="shared" si="3"/>
        <v>6.2768239999999995</v>
      </c>
      <c r="O12" s="45">
        <f t="shared" si="3"/>
        <v>7.1594120000000006</v>
      </c>
      <c r="P12" s="45">
        <f t="shared" si="3"/>
        <v>8.0419999999999998</v>
      </c>
      <c r="Q12" s="45">
        <f t="shared" si="3"/>
        <v>8.924588</v>
      </c>
      <c r="R12" s="45">
        <f t="shared" si="3"/>
        <v>9.8071759999999983</v>
      </c>
      <c r="S12" s="45">
        <f t="shared" si="3"/>
        <v>10.689764000000002</v>
      </c>
      <c r="T12" s="45">
        <f t="shared" si="3"/>
        <v>11.572352</v>
      </c>
      <c r="U12" s="50" t="s">
        <v>41</v>
      </c>
      <c r="V12" s="50"/>
      <c r="W12" s="50"/>
      <c r="X12" s="50"/>
      <c r="Y12" s="50"/>
      <c r="Z12" s="50"/>
    </row>
    <row r="13" spans="1:26" x14ac:dyDescent="0.25">
      <c r="D13" s="11" t="s">
        <v>30</v>
      </c>
      <c r="E13" s="11">
        <v>1.3067899999999999</v>
      </c>
      <c r="F13" s="43" t="s">
        <v>99</v>
      </c>
      <c r="G13" s="46">
        <v>1</v>
      </c>
      <c r="H13" s="46">
        <v>-1</v>
      </c>
      <c r="I13" s="46">
        <f xml:space="preserve"> $E$13 * $H13</f>
        <v>-1.3067899999999999</v>
      </c>
      <c r="J13" s="46">
        <f xml:space="preserve"> $E$12 +  ( $H13 * $E$13)</f>
        <v>4.2637099999999997</v>
      </c>
      <c r="K13" s="1" t="s">
        <v>26</v>
      </c>
      <c r="L13" s="45">
        <f t="shared" si="3"/>
        <v>1.6207044360799991</v>
      </c>
      <c r="M13" s="45">
        <f t="shared" si="3"/>
        <v>3.66151609456</v>
      </c>
      <c r="N13" s="45">
        <f t="shared" si="3"/>
        <v>5.7023277530399996</v>
      </c>
      <c r="O13" s="45">
        <f t="shared" si="3"/>
        <v>7.7431394115200005</v>
      </c>
      <c r="P13" s="45">
        <f t="shared" si="3"/>
        <v>9.7839510699999988</v>
      </c>
      <c r="Q13" s="45">
        <f t="shared" si="3"/>
        <v>11.824762728480001</v>
      </c>
      <c r="R13" s="45">
        <f t="shared" si="3"/>
        <v>13.865574386959999</v>
      </c>
      <c r="S13" s="45">
        <f t="shared" si="3"/>
        <v>15.906386045440003</v>
      </c>
      <c r="T13" s="45">
        <f t="shared" si="3"/>
        <v>17.947197703920001</v>
      </c>
    </row>
    <row r="15" spans="1:26" x14ac:dyDescent="0.25">
      <c r="B15" s="43" t="s">
        <v>95</v>
      </c>
      <c r="F15" s="52" t="s">
        <v>44</v>
      </c>
      <c r="G15" s="52"/>
      <c r="H15" s="43" t="s">
        <v>15</v>
      </c>
      <c r="U15" s="8" t="s">
        <v>16</v>
      </c>
    </row>
    <row r="16" spans="1:26" ht="15.75" x14ac:dyDescent="0.25">
      <c r="B16" s="43" t="s">
        <v>98</v>
      </c>
      <c r="C16" s="29" t="s">
        <v>45</v>
      </c>
      <c r="D16" s="56" t="str">
        <f xml:space="preserve"> $H$5 &amp;"="&amp; J7</f>
        <v>Friend Social Support=6.87729</v>
      </c>
      <c r="E16" s="56"/>
      <c r="F16" s="14"/>
      <c r="G16" s="33" t="s">
        <v>75</v>
      </c>
      <c r="H16" s="33"/>
      <c r="U16" s="5" t="s">
        <v>9</v>
      </c>
    </row>
    <row r="17" spans="2:23" ht="15.75" x14ac:dyDescent="0.25">
      <c r="B17" s="43" t="s">
        <v>98</v>
      </c>
      <c r="C17" s="29" t="s">
        <v>45</v>
      </c>
      <c r="D17" s="55" t="str">
        <f xml:space="preserve"> $H$5 &amp;"="&amp; J8</f>
        <v>Friend Social Support=5.5705</v>
      </c>
      <c r="E17" s="55"/>
      <c r="F17" s="28"/>
      <c r="G17" s="27" t="s">
        <v>75</v>
      </c>
      <c r="H17" s="28"/>
      <c r="U17" t="s">
        <v>8</v>
      </c>
    </row>
    <row r="18" spans="2:23" ht="15.75" x14ac:dyDescent="0.25">
      <c r="B18" s="43" t="s">
        <v>98</v>
      </c>
      <c r="C18" s="29" t="s">
        <v>45</v>
      </c>
      <c r="D18" s="53" t="str">
        <f xml:space="preserve"> $H$5 &amp;"="&amp; J9</f>
        <v>Friend Social Support=4.26371</v>
      </c>
      <c r="E18" s="53"/>
      <c r="F18" s="20"/>
      <c r="G18" s="34" t="s">
        <v>75</v>
      </c>
      <c r="H18" s="20"/>
    </row>
    <row r="19" spans="2:23" x14ac:dyDescent="0.25">
      <c r="B19" s="30"/>
      <c r="C19" s="31"/>
      <c r="D19" s="15"/>
      <c r="E19" s="15"/>
      <c r="F19" s="18"/>
      <c r="G19" s="18"/>
      <c r="H19" s="20"/>
    </row>
    <row r="20" spans="2:23" ht="15.75" x14ac:dyDescent="0.25">
      <c r="B20" s="43" t="s">
        <v>99</v>
      </c>
      <c r="C20" s="29" t="s">
        <v>46</v>
      </c>
      <c r="D20" s="56" t="str">
        <f xml:space="preserve"> $H$5 &amp;"="&amp; J11</f>
        <v>Friend Social Support=6.87729</v>
      </c>
      <c r="E20" s="56"/>
      <c r="F20" s="14"/>
      <c r="G20" s="13" t="s">
        <v>75</v>
      </c>
      <c r="H20" s="14"/>
      <c r="U20" s="6" t="s">
        <v>11</v>
      </c>
    </row>
    <row r="21" spans="2:23" ht="15.75" x14ac:dyDescent="0.25">
      <c r="B21" s="43" t="s">
        <v>99</v>
      </c>
      <c r="C21" s="29" t="s">
        <v>46</v>
      </c>
      <c r="D21" s="55" t="str">
        <f xml:space="preserve"> $H$5 &amp;"="&amp; J12</f>
        <v>Friend Social Support=5.5705</v>
      </c>
      <c r="E21" s="55"/>
      <c r="F21" s="28"/>
      <c r="G21" s="27" t="s">
        <v>75</v>
      </c>
      <c r="H21" s="28"/>
      <c r="U21" s="2" t="s">
        <v>12</v>
      </c>
    </row>
    <row r="22" spans="2:23" ht="15.75" x14ac:dyDescent="0.25">
      <c r="B22" s="43" t="s">
        <v>99</v>
      </c>
      <c r="C22" s="29" t="s">
        <v>46</v>
      </c>
      <c r="D22" s="53" t="str">
        <f xml:space="preserve"> $H$5 &amp;"="&amp; J13</f>
        <v>Friend Social Support=4.26371</v>
      </c>
      <c r="E22" s="53"/>
      <c r="F22" s="20"/>
      <c r="G22" s="34" t="s">
        <v>75</v>
      </c>
      <c r="H22" s="20"/>
      <c r="U22" s="7" t="s">
        <v>13</v>
      </c>
    </row>
    <row r="23" spans="2:23" x14ac:dyDescent="0.25">
      <c r="B23" s="30"/>
      <c r="C23" s="31"/>
      <c r="D23" s="14"/>
      <c r="E23" s="14"/>
      <c r="F23" s="14"/>
      <c r="G23" s="14"/>
      <c r="H23" s="18"/>
      <c r="I23" s="18"/>
      <c r="J23" s="20"/>
      <c r="K23" s="20"/>
      <c r="L23" s="45"/>
      <c r="N23" s="45"/>
      <c r="P23" s="20"/>
      <c r="W23" s="6"/>
    </row>
    <row r="24" spans="2:23" ht="15.75" x14ac:dyDescent="0.25">
      <c r="B24" s="43"/>
      <c r="C24" s="29"/>
      <c r="D24" s="14"/>
      <c r="E24" s="14"/>
      <c r="F24" s="14"/>
      <c r="G24" s="14"/>
      <c r="H24" s="14"/>
      <c r="I24" s="13"/>
      <c r="J24" s="14"/>
      <c r="W24" s="2"/>
    </row>
    <row r="25" spans="2:23" ht="15.75" x14ac:dyDescent="0.25">
      <c r="B25" s="43"/>
      <c r="C25" s="29"/>
      <c r="D25" s="28"/>
      <c r="E25" s="28"/>
      <c r="F25" s="28"/>
      <c r="G25" s="28"/>
      <c r="H25" s="28"/>
      <c r="I25" s="27"/>
      <c r="J25" s="28"/>
      <c r="W25" s="7"/>
    </row>
    <row r="26" spans="2:23" ht="15.75" x14ac:dyDescent="0.25">
      <c r="B26" s="43"/>
      <c r="C26" s="29"/>
      <c r="D26" s="20"/>
      <c r="E26" s="20"/>
      <c r="F26" s="20"/>
      <c r="G26" s="20"/>
      <c r="H26" s="20"/>
      <c r="I26" s="18"/>
      <c r="J26" s="20"/>
    </row>
  </sheetData>
  <mergeCells count="13">
    <mergeCell ref="D22:E22"/>
    <mergeCell ref="F15:G15"/>
    <mergeCell ref="D16:E16"/>
    <mergeCell ref="D17:E17"/>
    <mergeCell ref="D18:E18"/>
    <mergeCell ref="D20:E20"/>
    <mergeCell ref="D21:E21"/>
    <mergeCell ref="I4:J4"/>
    <mergeCell ref="U4:Z4"/>
    <mergeCell ref="H5:I5"/>
    <mergeCell ref="U5:Z5"/>
    <mergeCell ref="U11:Y11"/>
    <mergeCell ref="U12:Z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B1" zoomScale="75" zoomScaleNormal="75" workbookViewId="0">
      <selection activeCell="N48" sqref="N48"/>
    </sheetView>
  </sheetViews>
  <sheetFormatPr defaultRowHeight="15" x14ac:dyDescent="0.25"/>
  <cols>
    <col min="1" max="1" width="14" bestFit="1" customWidth="1"/>
    <col min="2" max="2" width="9.85546875" bestFit="1" customWidth="1"/>
    <col min="6" max="6" width="10.5703125" bestFit="1" customWidth="1"/>
    <col min="7" max="7" width="11.7109375" bestFit="1" customWidth="1"/>
    <col min="8" max="8" width="12.85546875" bestFit="1" customWidth="1"/>
    <col min="11" max="11" width="8.85546875" bestFit="1" customWidth="1"/>
    <col min="12" max="12" width="11.7109375" bestFit="1" customWidth="1"/>
    <col min="13" max="13" width="12.85546875" bestFit="1" customWidth="1"/>
    <col min="14" max="14" width="9.28515625" bestFit="1" customWidth="1"/>
    <col min="15" max="15" width="15.28515625" bestFit="1" customWidth="1"/>
  </cols>
  <sheetData>
    <row r="1" spans="1:24" x14ac:dyDescent="0.25">
      <c r="U1" t="s">
        <v>17</v>
      </c>
    </row>
    <row r="3" spans="1:24" x14ac:dyDescent="0.25">
      <c r="O3" s="8" t="s">
        <v>32</v>
      </c>
      <c r="P3" s="8">
        <v>-2</v>
      </c>
      <c r="Q3" s="8">
        <v>-1.5</v>
      </c>
      <c r="R3" s="8">
        <v>-1</v>
      </c>
      <c r="S3" s="8">
        <v>-0.5</v>
      </c>
      <c r="T3" s="8">
        <v>0</v>
      </c>
      <c r="U3" s="8">
        <v>0.5</v>
      </c>
      <c r="V3" s="8">
        <v>1</v>
      </c>
      <c r="W3" s="8">
        <v>1.5</v>
      </c>
      <c r="X3" s="8">
        <v>2</v>
      </c>
    </row>
    <row r="4" spans="1:24" x14ac:dyDescent="0.25">
      <c r="B4" s="11" t="s">
        <v>0</v>
      </c>
      <c r="C4" s="11">
        <v>7.181</v>
      </c>
      <c r="L4" s="17"/>
      <c r="M4" s="54" t="s">
        <v>81</v>
      </c>
      <c r="N4" s="54"/>
      <c r="O4" t="s">
        <v>33</v>
      </c>
      <c r="P4" s="19">
        <f t="shared" ref="P4:X4" si="0" xml:space="preserve"> P$3 * $C$14</f>
        <v>-14.896000000000001</v>
      </c>
      <c r="Q4" s="19">
        <f t="shared" si="0"/>
        <v>-11.172000000000001</v>
      </c>
      <c r="R4" s="19">
        <f t="shared" si="0"/>
        <v>-7.4480000000000004</v>
      </c>
      <c r="S4" s="19">
        <f t="shared" si="0"/>
        <v>-3.7240000000000002</v>
      </c>
      <c r="T4" s="19">
        <f t="shared" si="0"/>
        <v>0</v>
      </c>
      <c r="U4" s="19">
        <f t="shared" si="0"/>
        <v>3.7240000000000002</v>
      </c>
      <c r="V4" s="19">
        <f t="shared" si="0"/>
        <v>7.4480000000000004</v>
      </c>
      <c r="W4" s="19">
        <f t="shared" si="0"/>
        <v>11.172000000000001</v>
      </c>
      <c r="X4" s="19">
        <f t="shared" si="0"/>
        <v>14.896000000000001</v>
      </c>
    </row>
    <row r="5" spans="1:24" x14ac:dyDescent="0.25">
      <c r="A5" s="3" t="s">
        <v>81</v>
      </c>
      <c r="B5" s="11" t="s">
        <v>24</v>
      </c>
      <c r="C5" s="11">
        <v>0.27400000000000002</v>
      </c>
      <c r="F5" s="39" t="s">
        <v>82</v>
      </c>
      <c r="K5" s="54" t="s">
        <v>83</v>
      </c>
      <c r="L5" s="54"/>
      <c r="M5" s="42"/>
      <c r="N5" s="35"/>
      <c r="O5" s="36" t="s">
        <v>77</v>
      </c>
      <c r="P5" s="37">
        <f t="shared" ref="P5:X5" si="1" xml:space="preserve"> $C$13 + ($C$14*P$3)</f>
        <v>-6.1960000000000015</v>
      </c>
      <c r="Q5" s="37">
        <f t="shared" si="1"/>
        <v>-2.4720000000000013</v>
      </c>
      <c r="R5" s="37">
        <f t="shared" si="1"/>
        <v>1.2519999999999989</v>
      </c>
      <c r="S5" s="37">
        <f t="shared" si="1"/>
        <v>4.9759999999999991</v>
      </c>
      <c r="T5" s="37">
        <f t="shared" si="1"/>
        <v>8.6999999999999993</v>
      </c>
      <c r="U5" s="37">
        <f t="shared" si="1"/>
        <v>12.423999999999999</v>
      </c>
      <c r="V5" s="37">
        <f t="shared" si="1"/>
        <v>16.148</v>
      </c>
      <c r="W5" s="37">
        <f t="shared" si="1"/>
        <v>19.872</v>
      </c>
      <c r="X5" s="37">
        <f t="shared" si="1"/>
        <v>23.596</v>
      </c>
    </row>
    <row r="6" spans="1:24" x14ac:dyDescent="0.25">
      <c r="A6" s="3" t="s">
        <v>83</v>
      </c>
      <c r="B6" s="11" t="s">
        <v>25</v>
      </c>
      <c r="C6" s="11">
        <v>6.6000000000000003E-2</v>
      </c>
      <c r="F6" s="39" t="s">
        <v>47</v>
      </c>
      <c r="G6" s="41" t="s">
        <v>89</v>
      </c>
      <c r="H6" s="41" t="s">
        <v>90</v>
      </c>
      <c r="I6" s="41" t="s">
        <v>91</v>
      </c>
      <c r="J6" s="41"/>
      <c r="K6" s="9"/>
      <c r="L6" s="41" t="s">
        <v>34</v>
      </c>
      <c r="M6" s="41" t="s">
        <v>35</v>
      </c>
      <c r="N6" s="41" t="s">
        <v>36</v>
      </c>
    </row>
    <row r="7" spans="1:24" x14ac:dyDescent="0.25">
      <c r="A7" s="3" t="s">
        <v>82</v>
      </c>
      <c r="B7" s="11" t="s">
        <v>84</v>
      </c>
      <c r="C7" s="11">
        <v>0.22900000000000001</v>
      </c>
      <c r="D7" s="6"/>
      <c r="E7" s="6"/>
      <c r="F7" s="39" t="s">
        <v>92</v>
      </c>
      <c r="G7" s="41">
        <v>1</v>
      </c>
      <c r="H7" s="41">
        <f>$C$20*$G7</f>
        <v>11.377000000000001</v>
      </c>
      <c r="I7" s="41">
        <f xml:space="preserve"> $C$19 +  ( $G7 * $C$20)</f>
        <v>48.587000000000003</v>
      </c>
      <c r="J7" s="41"/>
      <c r="K7" s="41" t="s">
        <v>92</v>
      </c>
      <c r="L7" s="41">
        <v>1</v>
      </c>
      <c r="M7" s="41">
        <f xml:space="preserve"> $C$17 * $L7</f>
        <v>1.3067899999999999</v>
      </c>
      <c r="N7" s="41">
        <f xml:space="preserve"> $C$16 +  ( $L7 * $C$17)</f>
        <v>6.8772900000000003</v>
      </c>
      <c r="O7" s="1" t="s">
        <v>26</v>
      </c>
      <c r="P7" s="40">
        <f t="shared" ref="P7:X9" si="2" xml:space="preserve"> $C$4 + ($C$5 * P$4) + ($C$6 * $M7) + ($C$7 * $H7) + ($C$8 * P$4 * $M7) + ($C$9 * P$4 * $H7) + ($C$10 * $M7 * $H7) + ( $C$11 * P$4 * $M7 * $H7)</f>
        <v>5.6790539063553602</v>
      </c>
      <c r="Q7" s="40">
        <f t="shared" si="2"/>
        <v>6.6456652907015208</v>
      </c>
      <c r="R7" s="40">
        <f t="shared" si="2"/>
        <v>7.6122766750476805</v>
      </c>
      <c r="S7" s="40">
        <f t="shared" si="2"/>
        <v>8.5788880593938401</v>
      </c>
      <c r="T7" s="40">
        <f t="shared" si="2"/>
        <v>9.5454994437400007</v>
      </c>
      <c r="U7" s="40">
        <f t="shared" si="2"/>
        <v>10.512110828086159</v>
      </c>
      <c r="V7" s="40">
        <f t="shared" si="2"/>
        <v>11.47872221243232</v>
      </c>
      <c r="W7" s="40">
        <f t="shared" si="2"/>
        <v>12.445333596778481</v>
      </c>
      <c r="X7" s="40">
        <f t="shared" si="2"/>
        <v>13.411944981124639</v>
      </c>
    </row>
    <row r="8" spans="1:24" x14ac:dyDescent="0.25">
      <c r="B8" s="11" t="s">
        <v>31</v>
      </c>
      <c r="C8" s="11">
        <v>3.0000000000000001E-3</v>
      </c>
      <c r="D8" s="4"/>
      <c r="E8" s="4"/>
      <c r="F8" s="39" t="s">
        <v>92</v>
      </c>
      <c r="G8" s="41">
        <v>1</v>
      </c>
      <c r="H8" s="41">
        <f>$C$20*$G8</f>
        <v>11.377000000000001</v>
      </c>
      <c r="I8" s="41">
        <f xml:space="preserve"> $C$19 +  ( $G8 * $C$20)</f>
        <v>48.587000000000003</v>
      </c>
      <c r="J8" s="41"/>
      <c r="K8" s="41" t="s">
        <v>93</v>
      </c>
      <c r="L8" s="41">
        <v>0</v>
      </c>
      <c r="M8" s="41">
        <f xml:space="preserve"> $C$17 * $L8</f>
        <v>0</v>
      </c>
      <c r="N8" s="41">
        <f xml:space="preserve"> $C$16 +  ( $L8 * $C$17)</f>
        <v>5.5705</v>
      </c>
      <c r="O8" s="1" t="s">
        <v>26</v>
      </c>
      <c r="P8" s="40">
        <f t="shared" si="2"/>
        <v>5.5353572079999998</v>
      </c>
      <c r="Q8" s="40">
        <f t="shared" si="2"/>
        <v>6.5981011559999994</v>
      </c>
      <c r="R8" s="40">
        <f t="shared" si="2"/>
        <v>7.6608451039999998</v>
      </c>
      <c r="S8" s="40">
        <f t="shared" si="2"/>
        <v>8.7235890519999995</v>
      </c>
      <c r="T8" s="40">
        <f xml:space="preserve"> $C$4 + ($C$5 * T$4) + ($C$6 * $M8) + ($C$7 * $H8) + ($C$8 * T$4 * $M8) + ($C$9 * T$4 * $H8) + ($C$10 * $M8 * $H8) + ( $C$11 * T$4 * $M8 * $H8)</f>
        <v>9.7863330000000008</v>
      </c>
      <c r="U8" s="40">
        <f t="shared" si="2"/>
        <v>10.849076948</v>
      </c>
      <c r="V8" s="40">
        <f t="shared" si="2"/>
        <v>11.911820896</v>
      </c>
      <c r="W8" s="40">
        <f t="shared" si="2"/>
        <v>12.974564844000001</v>
      </c>
      <c r="X8" s="40">
        <f t="shared" si="2"/>
        <v>14.037308791999999</v>
      </c>
    </row>
    <row r="9" spans="1:24" x14ac:dyDescent="0.25">
      <c r="B9" s="11" t="s">
        <v>85</v>
      </c>
      <c r="C9" s="11">
        <v>1E-3</v>
      </c>
      <c r="F9" s="39" t="s">
        <v>92</v>
      </c>
      <c r="G9" s="41">
        <v>1</v>
      </c>
      <c r="H9" s="41">
        <f>$C$20*$G9</f>
        <v>11.377000000000001</v>
      </c>
      <c r="I9" s="41">
        <f xml:space="preserve"> $C$19 +  ( $G9 * $C$20)</f>
        <v>48.587000000000003</v>
      </c>
      <c r="J9" s="41"/>
      <c r="K9" s="41" t="s">
        <v>94</v>
      </c>
      <c r="L9" s="41">
        <v>-1</v>
      </c>
      <c r="M9" s="41">
        <f xml:space="preserve"> $C$17 * $L9</f>
        <v>-1.3067899999999999</v>
      </c>
      <c r="N9" s="41">
        <f xml:space="preserve"> $C$16 +  ( $L9 * $C$17)</f>
        <v>4.2637099999999997</v>
      </c>
      <c r="O9" s="1" t="s">
        <v>26</v>
      </c>
      <c r="P9" s="40">
        <f t="shared" si="2"/>
        <v>5.3916605096446384</v>
      </c>
      <c r="Q9" s="40">
        <f t="shared" si="2"/>
        <v>6.5505370212984779</v>
      </c>
      <c r="R9" s="40">
        <f t="shared" si="2"/>
        <v>7.7094135329523192</v>
      </c>
      <c r="S9" s="40">
        <f t="shared" si="2"/>
        <v>8.8682900446061588</v>
      </c>
      <c r="T9" s="40">
        <f t="shared" si="2"/>
        <v>10.027166556260001</v>
      </c>
      <c r="U9" s="40">
        <f t="shared" si="2"/>
        <v>11.186043067913841</v>
      </c>
      <c r="V9" s="40">
        <f t="shared" si="2"/>
        <v>12.34491957956768</v>
      </c>
      <c r="W9" s="40">
        <f t="shared" si="2"/>
        <v>13.503796091221522</v>
      </c>
      <c r="X9" s="40">
        <f t="shared" si="2"/>
        <v>14.662672602875359</v>
      </c>
    </row>
    <row r="10" spans="1:24" x14ac:dyDescent="0.25">
      <c r="B10" s="11" t="s">
        <v>86</v>
      </c>
      <c r="C10" s="11">
        <v>-2.1999999999999999E-2</v>
      </c>
      <c r="F10" s="30"/>
      <c r="L10" s="35"/>
      <c r="M10" s="35"/>
      <c r="N10" s="35"/>
    </row>
    <row r="11" spans="1:24" x14ac:dyDescent="0.25">
      <c r="B11" s="11" t="s">
        <v>87</v>
      </c>
      <c r="C11" s="11">
        <v>-2E-3</v>
      </c>
      <c r="F11" s="39" t="s">
        <v>93</v>
      </c>
      <c r="G11" s="41">
        <v>0</v>
      </c>
      <c r="H11" s="41">
        <f>$C$20*$G11</f>
        <v>0</v>
      </c>
      <c r="I11" s="41">
        <f xml:space="preserve"> $C$19 +  ( $G11 * $C$20)</f>
        <v>37.21</v>
      </c>
      <c r="J11" s="41"/>
      <c r="K11" s="41" t="s">
        <v>92</v>
      </c>
      <c r="L11" s="41">
        <v>1</v>
      </c>
      <c r="M11" s="41">
        <f xml:space="preserve"> $C$17 * $L11</f>
        <v>1.3067899999999999</v>
      </c>
      <c r="N11" s="41">
        <f xml:space="preserve"> $C$16 +  ( $L11 * $C$17)</f>
        <v>6.8772900000000003</v>
      </c>
      <c r="O11" s="1" t="s">
        <v>26</v>
      </c>
      <c r="P11" s="40">
        <f t="shared" ref="P11:X13" si="3" xml:space="preserve"> $C$4 + ($C$5 * P$4) + ($C$6 * $M11) + ($C$7 * $H11) + ($C$8 * P$4 * $M11) + ($C$9 * P$4 * $H11) + ($C$10 * $M11 * $H11) + ( $C$11 * P$4 * $M11 * $H11)</f>
        <v>3.1273463084799991</v>
      </c>
      <c r="Q11" s="40">
        <f t="shared" si="3"/>
        <v>4.1623217663599998</v>
      </c>
      <c r="R11" s="40">
        <f t="shared" si="3"/>
        <v>5.1972972242399997</v>
      </c>
      <c r="S11" s="40">
        <f t="shared" si="3"/>
        <v>6.2322726821200005</v>
      </c>
      <c r="T11" s="40">
        <f t="shared" si="3"/>
        <v>7.2672481400000004</v>
      </c>
      <c r="U11" s="40">
        <f t="shared" si="3"/>
        <v>8.3022235978799994</v>
      </c>
      <c r="V11" s="40">
        <f t="shared" si="3"/>
        <v>9.3371990557600011</v>
      </c>
      <c r="W11" s="40">
        <f t="shared" si="3"/>
        <v>10.372174513640001</v>
      </c>
      <c r="X11" s="40">
        <f t="shared" si="3"/>
        <v>11.407149971520001</v>
      </c>
    </row>
    <row r="12" spans="1:24" x14ac:dyDescent="0.25">
      <c r="F12" s="39" t="s">
        <v>93</v>
      </c>
      <c r="G12" s="41">
        <v>0</v>
      </c>
      <c r="H12" s="41">
        <f>$C$20*$G12</f>
        <v>0</v>
      </c>
      <c r="I12" s="41">
        <f xml:space="preserve"> $C$19 +  ( $G12 * $C$20)</f>
        <v>37.21</v>
      </c>
      <c r="J12" s="41"/>
      <c r="K12" s="41" t="s">
        <v>93</v>
      </c>
      <c r="L12" s="41">
        <v>0</v>
      </c>
      <c r="M12" s="41">
        <f xml:space="preserve"> $C$17 * $L12</f>
        <v>0</v>
      </c>
      <c r="N12" s="41">
        <f xml:space="preserve"> $C$16 +  ( $L12 * $C$17)</f>
        <v>5.5705</v>
      </c>
      <c r="O12" s="1" t="s">
        <v>26</v>
      </c>
      <c r="P12" s="40">
        <f t="shared" si="3"/>
        <v>3.0994959999999994</v>
      </c>
      <c r="Q12" s="40">
        <f t="shared" si="3"/>
        <v>4.1198719999999991</v>
      </c>
      <c r="R12" s="40">
        <f t="shared" si="3"/>
        <v>5.1402479999999997</v>
      </c>
      <c r="S12" s="40">
        <f t="shared" si="3"/>
        <v>6.1606240000000003</v>
      </c>
      <c r="T12" s="40">
        <f t="shared" si="3"/>
        <v>7.181</v>
      </c>
      <c r="U12" s="40">
        <f t="shared" si="3"/>
        <v>8.2013759999999998</v>
      </c>
      <c r="V12" s="40">
        <f t="shared" si="3"/>
        <v>9.2217520000000004</v>
      </c>
      <c r="W12" s="40">
        <f t="shared" si="3"/>
        <v>10.242128000000001</v>
      </c>
      <c r="X12" s="40">
        <f t="shared" si="3"/>
        <v>11.262504</v>
      </c>
    </row>
    <row r="13" spans="1:24" x14ac:dyDescent="0.25">
      <c r="B13" s="11" t="s">
        <v>27</v>
      </c>
      <c r="C13" s="11">
        <v>8.6999999999999993</v>
      </c>
      <c r="F13" s="39" t="s">
        <v>93</v>
      </c>
      <c r="G13" s="41">
        <v>0</v>
      </c>
      <c r="H13" s="41">
        <f>$C$20*$G13</f>
        <v>0</v>
      </c>
      <c r="I13" s="41">
        <f xml:space="preserve"> $C$19 +  ( $G13 * $C$20)</f>
        <v>37.21</v>
      </c>
      <c r="J13" s="41"/>
      <c r="K13" s="41" t="s">
        <v>94</v>
      </c>
      <c r="L13" s="41">
        <v>-1</v>
      </c>
      <c r="M13" s="41">
        <f xml:space="preserve"> $C$17 * $L13</f>
        <v>-1.3067899999999999</v>
      </c>
      <c r="N13" s="41">
        <f xml:space="preserve"> $C$16 +  ( $L13 * $C$17)</f>
        <v>4.2637099999999997</v>
      </c>
      <c r="O13" s="1" t="s">
        <v>26</v>
      </c>
      <c r="P13" s="40">
        <f t="shared" si="3"/>
        <v>3.0716456915199997</v>
      </c>
      <c r="Q13" s="40">
        <f t="shared" si="3"/>
        <v>4.0774222336399983</v>
      </c>
      <c r="R13" s="40">
        <f t="shared" si="3"/>
        <v>5.0831987757599997</v>
      </c>
      <c r="S13" s="40">
        <f t="shared" si="3"/>
        <v>6.0889753178800001</v>
      </c>
      <c r="T13" s="40">
        <f t="shared" si="3"/>
        <v>7.0947518599999997</v>
      </c>
      <c r="U13" s="40">
        <f t="shared" si="3"/>
        <v>8.1005284021200001</v>
      </c>
      <c r="V13" s="40">
        <f t="shared" si="3"/>
        <v>9.1063049442399997</v>
      </c>
      <c r="W13" s="40">
        <f t="shared" si="3"/>
        <v>10.112081486360001</v>
      </c>
      <c r="X13" s="40">
        <f t="shared" si="3"/>
        <v>11.117858028479999</v>
      </c>
    </row>
    <row r="14" spans="1:24" x14ac:dyDescent="0.25">
      <c r="B14" s="11" t="s">
        <v>28</v>
      </c>
      <c r="C14" s="11">
        <v>7.4480000000000004</v>
      </c>
    </row>
    <row r="15" spans="1:24" x14ac:dyDescent="0.25">
      <c r="B15" s="11"/>
      <c r="C15" s="11"/>
      <c r="F15" s="39" t="s">
        <v>94</v>
      </c>
      <c r="G15" s="41">
        <v>-1</v>
      </c>
      <c r="H15" s="41">
        <f>$C$20*$G15</f>
        <v>-11.377000000000001</v>
      </c>
      <c r="I15" s="41">
        <f xml:space="preserve"> $C$19 +  ( $G15 * $C$20)</f>
        <v>25.832999999999998</v>
      </c>
      <c r="J15" s="41"/>
      <c r="K15" s="41" t="s">
        <v>92</v>
      </c>
      <c r="L15" s="41">
        <v>1</v>
      </c>
      <c r="M15" s="41">
        <f xml:space="preserve"> $C$17 * $L15</f>
        <v>1.3067899999999999</v>
      </c>
      <c r="N15" s="41">
        <f xml:space="preserve"> $C$16 +  ( $L15 * $C$17)</f>
        <v>6.8772900000000003</v>
      </c>
      <c r="O15" s="1" t="s">
        <v>26</v>
      </c>
      <c r="P15" s="40">
        <f t="shared" ref="P15:X17" si="4" xml:space="preserve"> $C$4 + ($C$5 * P$4) + ($C$6 * $M15) + ($C$7 * $H15) + ($C$8 * P$4 * $M15) + ($C$9 * P$4 * $H15) + ($C$10 * $M15 * $H15) + ( $C$11 * P$4 * $M15 * $H15)</f>
        <v>0.575638710604639</v>
      </c>
      <c r="Q15" s="40">
        <f t="shared" si="4"/>
        <v>1.6789782420184791</v>
      </c>
      <c r="R15" s="40">
        <f t="shared" si="4"/>
        <v>2.7823177734323199</v>
      </c>
      <c r="S15" s="40">
        <f t="shared" si="4"/>
        <v>3.88565730484616</v>
      </c>
      <c r="T15" s="40">
        <f t="shared" si="4"/>
        <v>4.9889968362599992</v>
      </c>
      <c r="U15" s="40">
        <f t="shared" si="4"/>
        <v>6.0923363676738402</v>
      </c>
      <c r="V15" s="40">
        <f t="shared" si="4"/>
        <v>7.1956758990876812</v>
      </c>
      <c r="W15" s="40">
        <f t="shared" si="4"/>
        <v>8.2990154305015214</v>
      </c>
      <c r="X15" s="40">
        <f t="shared" si="4"/>
        <v>9.4023549619153624</v>
      </c>
    </row>
    <row r="16" spans="1:24" x14ac:dyDescent="0.25">
      <c r="B16" s="11" t="s">
        <v>29</v>
      </c>
      <c r="C16" s="11">
        <v>5.5705</v>
      </c>
      <c r="F16" s="39" t="s">
        <v>94</v>
      </c>
      <c r="G16" s="41">
        <v>-1</v>
      </c>
      <c r="H16" s="41">
        <f>$C$20*$G16</f>
        <v>-11.377000000000001</v>
      </c>
      <c r="I16" s="41">
        <f xml:space="preserve"> $C$19 +  ( $G16 * $C$20)</f>
        <v>25.832999999999998</v>
      </c>
      <c r="J16" s="41"/>
      <c r="K16" s="41" t="s">
        <v>93</v>
      </c>
      <c r="L16" s="41">
        <v>0</v>
      </c>
      <c r="M16" s="41">
        <f xml:space="preserve"> $C$17 * $L16</f>
        <v>0</v>
      </c>
      <c r="N16" s="41">
        <f xml:space="preserve"> $C$16 +  ( $L16 * $C$17)</f>
        <v>5.5705</v>
      </c>
      <c r="O16" s="1" t="s">
        <v>26</v>
      </c>
      <c r="P16" s="40">
        <f t="shared" si="4"/>
        <v>0.66363479199999909</v>
      </c>
      <c r="Q16" s="40">
        <f t="shared" si="4"/>
        <v>1.6416428439999988</v>
      </c>
      <c r="R16" s="40">
        <f t="shared" si="4"/>
        <v>2.6196508959999996</v>
      </c>
      <c r="S16" s="40">
        <f t="shared" si="4"/>
        <v>3.5976589479999999</v>
      </c>
      <c r="T16" s="40">
        <f t="shared" si="4"/>
        <v>4.5756669999999993</v>
      </c>
      <c r="U16" s="40">
        <f t="shared" si="4"/>
        <v>5.553675052</v>
      </c>
      <c r="V16" s="40">
        <f t="shared" si="4"/>
        <v>6.5316831040000007</v>
      </c>
      <c r="W16" s="40">
        <f t="shared" si="4"/>
        <v>7.5096911560000015</v>
      </c>
      <c r="X16" s="40">
        <f t="shared" si="4"/>
        <v>8.4876992080000004</v>
      </c>
    </row>
    <row r="17" spans="2:24" x14ac:dyDescent="0.25">
      <c r="B17" s="11" t="s">
        <v>30</v>
      </c>
      <c r="C17" s="11">
        <v>1.3067899999999999</v>
      </c>
      <c r="F17" s="39" t="s">
        <v>94</v>
      </c>
      <c r="G17" s="41">
        <v>-1</v>
      </c>
      <c r="H17" s="41">
        <f>$C$20*$G17</f>
        <v>-11.377000000000001</v>
      </c>
      <c r="I17" s="41">
        <f xml:space="preserve"> $C$19 +  ( $G17 * $C$20)</f>
        <v>25.832999999999998</v>
      </c>
      <c r="J17" s="41"/>
      <c r="K17" s="41" t="s">
        <v>94</v>
      </c>
      <c r="L17" s="41">
        <v>-1</v>
      </c>
      <c r="M17" s="41">
        <f xml:space="preserve"> $C$17 * $L17</f>
        <v>-1.3067899999999999</v>
      </c>
      <c r="N17" s="41">
        <f xml:space="preserve"> $C$16 +  ( $L17 * $C$17)</f>
        <v>4.2637099999999997</v>
      </c>
      <c r="O17" s="1" t="s">
        <v>26</v>
      </c>
      <c r="P17" s="40">
        <f t="shared" si="4"/>
        <v>0.75163087339535917</v>
      </c>
      <c r="Q17" s="40">
        <f t="shared" si="4"/>
        <v>1.6043074459815185</v>
      </c>
      <c r="R17" s="40">
        <f t="shared" si="4"/>
        <v>2.4569840185676792</v>
      </c>
      <c r="S17" s="40">
        <f t="shared" si="4"/>
        <v>3.3096605911538397</v>
      </c>
      <c r="T17" s="40">
        <f t="shared" si="4"/>
        <v>4.1623371637399993</v>
      </c>
      <c r="U17" s="40">
        <f t="shared" si="4"/>
        <v>5.0150137363261598</v>
      </c>
      <c r="V17" s="40">
        <f t="shared" si="4"/>
        <v>5.8676903089123202</v>
      </c>
      <c r="W17" s="40">
        <f t="shared" si="4"/>
        <v>6.7203668814984816</v>
      </c>
      <c r="X17" s="40">
        <f t="shared" si="4"/>
        <v>7.5730434540846385</v>
      </c>
    </row>
    <row r="19" spans="2:24" x14ac:dyDescent="0.25">
      <c r="B19" s="11" t="s">
        <v>88</v>
      </c>
      <c r="C19" s="11">
        <v>37.21</v>
      </c>
    </row>
    <row r="20" spans="2:24" x14ac:dyDescent="0.25">
      <c r="B20" s="11" t="s">
        <v>30</v>
      </c>
      <c r="C20" s="11">
        <v>11.377000000000001</v>
      </c>
    </row>
  </sheetData>
  <mergeCells count="2">
    <mergeCell ref="M4:N4"/>
    <mergeCell ref="K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2x2xQ</vt:lpstr>
      <vt:lpstr>2x3xQ</vt:lpstr>
      <vt:lpstr>2xQxQ</vt:lpstr>
      <vt:lpstr>QxQxQ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Garbins</dc:creator>
  <cp:lastModifiedBy>Calvin Garbin</cp:lastModifiedBy>
  <cp:lastPrinted>2013-06-30T23:37:19Z</cp:lastPrinted>
  <dcterms:created xsi:type="dcterms:W3CDTF">2013-03-02T04:58:57Z</dcterms:created>
  <dcterms:modified xsi:type="dcterms:W3CDTF">2014-07-01T16:02:06Z</dcterms:modified>
</cp:coreProperties>
</file>