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arbin1\Desktop\"/>
    </mc:Choice>
  </mc:AlternateContent>
  <bookViews>
    <workbookView xWindow="315" yWindow="-150" windowWidth="18300" windowHeight="8055" tabRatio="690" firstSheet="2" activeTab="7"/>
  </bookViews>
  <sheets>
    <sheet name="q linear" sheetId="1" r:id="rId1"/>
    <sheet name="q nonlinear" sheetId="10" r:id="rId2"/>
    <sheet name="2xQ linear" sheetId="9" r:id="rId3"/>
    <sheet name="2xQ nonlinear" sheetId="11" r:id="rId4"/>
    <sheet name="3xQ linear" sheetId="12" r:id="rId5"/>
    <sheet name="3xQ nonlinear" sheetId="13" r:id="rId6"/>
    <sheet name="QxQ linear" sheetId="14" r:id="rId7"/>
    <sheet name="QxQ nonlinear" sheetId="15" r:id="rId8"/>
  </sheets>
  <calcPr calcId="152511"/>
</workbook>
</file>

<file path=xl/calcChain.xml><?xml version="1.0" encoding="utf-8"?>
<calcChain xmlns="http://schemas.openxmlformats.org/spreadsheetml/2006/main">
  <c r="B19" i="14" l="1"/>
  <c r="D19" i="14"/>
  <c r="H10" i="15"/>
  <c r="D10" i="15" s="1"/>
  <c r="F10" i="15"/>
  <c r="G10" i="15" s="1"/>
  <c r="H9" i="15"/>
  <c r="D9" i="15" s="1"/>
  <c r="F9" i="15"/>
  <c r="G9" i="15" s="1"/>
  <c r="H8" i="15"/>
  <c r="D8" i="15" s="1"/>
  <c r="F8" i="15"/>
  <c r="G8" i="15" s="1"/>
  <c r="R7" i="15"/>
  <c r="Q7" i="15"/>
  <c r="P7" i="15"/>
  <c r="O7" i="15"/>
  <c r="N7" i="15"/>
  <c r="M7" i="15"/>
  <c r="L7" i="15"/>
  <c r="K7" i="15"/>
  <c r="J7" i="15"/>
  <c r="R5" i="15"/>
  <c r="Q5" i="15"/>
  <c r="Q6" i="15" s="1"/>
  <c r="P5" i="15"/>
  <c r="O5" i="15"/>
  <c r="N5" i="15"/>
  <c r="M5" i="15"/>
  <c r="M6" i="15" s="1"/>
  <c r="L5" i="15"/>
  <c r="K5" i="15"/>
  <c r="J5" i="15"/>
  <c r="G7" i="14"/>
  <c r="D7" i="14" s="1"/>
  <c r="A18" i="14" s="1"/>
  <c r="Q5" i="13"/>
  <c r="P5" i="13"/>
  <c r="O5" i="13"/>
  <c r="N5" i="13"/>
  <c r="L5" i="13"/>
  <c r="K5" i="13"/>
  <c r="J5" i="13"/>
  <c r="I5" i="13"/>
  <c r="G9" i="14"/>
  <c r="D9" i="14" s="1"/>
  <c r="A20" i="14" s="1"/>
  <c r="G8" i="14"/>
  <c r="D8" i="14" s="1"/>
  <c r="A19" i="14" s="1"/>
  <c r="F9" i="14"/>
  <c r="F8" i="14"/>
  <c r="F7" i="14"/>
  <c r="N10" i="15" l="1"/>
  <c r="R10" i="15"/>
  <c r="O9" i="15"/>
  <c r="M8" i="15"/>
  <c r="Q9" i="15"/>
  <c r="B20" i="14"/>
  <c r="M9" i="15"/>
  <c r="R9" i="15"/>
  <c r="M10" i="15"/>
  <c r="Q10" i="15"/>
  <c r="B18" i="14"/>
  <c r="L27" i="15"/>
  <c r="K9" i="15"/>
  <c r="D20" i="14"/>
  <c r="Q8" i="15"/>
  <c r="D18" i="14"/>
  <c r="J6" i="15"/>
  <c r="J9" i="15" s="1"/>
  <c r="L6" i="15"/>
  <c r="O6" i="15"/>
  <c r="O10" i="15" s="1"/>
  <c r="K6" i="15"/>
  <c r="K10" i="15" s="1"/>
  <c r="P6" i="15"/>
  <c r="P10" i="15" s="1"/>
  <c r="N6" i="15"/>
  <c r="N9" i="15" s="1"/>
  <c r="R6" i="15"/>
  <c r="R8" i="15" s="1"/>
  <c r="P8" i="15" l="1"/>
  <c r="O8" i="15"/>
  <c r="K8" i="15"/>
  <c r="J10" i="15"/>
  <c r="J8" i="15"/>
  <c r="L10" i="15"/>
  <c r="L9" i="15"/>
  <c r="N8" i="15"/>
  <c r="P9" i="15"/>
  <c r="L8" i="15"/>
  <c r="Q6" i="14"/>
  <c r="P6" i="14"/>
  <c r="O6" i="14"/>
  <c r="N6" i="14"/>
  <c r="L6" i="14"/>
  <c r="K6" i="14"/>
  <c r="J6" i="14"/>
  <c r="I6" i="14"/>
  <c r="M6" i="14"/>
  <c r="Q5" i="14"/>
  <c r="P5" i="14"/>
  <c r="O5" i="14"/>
  <c r="N5" i="14"/>
  <c r="L5" i="14"/>
  <c r="K5" i="14"/>
  <c r="J5" i="14"/>
  <c r="I5" i="14"/>
  <c r="M5" i="14"/>
  <c r="N9" i="14" l="1"/>
  <c r="N8" i="14"/>
  <c r="N7" i="14"/>
  <c r="J9" i="14"/>
  <c r="J7" i="14"/>
  <c r="J8" i="14"/>
  <c r="O7" i="14"/>
  <c r="O8" i="14"/>
  <c r="O9" i="14"/>
  <c r="P7" i="14"/>
  <c r="P9" i="14"/>
  <c r="P8" i="14"/>
  <c r="M7" i="14"/>
  <c r="M9" i="14"/>
  <c r="M8" i="14"/>
  <c r="L8" i="14"/>
  <c r="L9" i="14"/>
  <c r="L7" i="14"/>
  <c r="Q7" i="14"/>
  <c r="Q9" i="14"/>
  <c r="Q8" i="14"/>
  <c r="I7" i="14"/>
  <c r="I8" i="14"/>
  <c r="I9" i="14"/>
  <c r="K8" i="14"/>
  <c r="K9" i="14"/>
  <c r="K7" i="14"/>
  <c r="Q6" i="13"/>
  <c r="P6" i="13"/>
  <c r="O6" i="13"/>
  <c r="N6" i="13"/>
  <c r="L6" i="13"/>
  <c r="K6" i="13"/>
  <c r="J6" i="13"/>
  <c r="I6" i="13"/>
  <c r="P10" i="13" l="1"/>
  <c r="P9" i="13"/>
  <c r="P8" i="13"/>
  <c r="J9" i="13"/>
  <c r="J8" i="13"/>
  <c r="J10" i="13"/>
  <c r="N10" i="13"/>
  <c r="N8" i="13"/>
  <c r="N9" i="13"/>
  <c r="K10" i="13"/>
  <c r="K9" i="13"/>
  <c r="K8" i="13"/>
  <c r="O8" i="13"/>
  <c r="O10" i="13"/>
  <c r="O9" i="13"/>
  <c r="L10" i="13"/>
  <c r="L9" i="13"/>
  <c r="L8" i="13"/>
  <c r="I10" i="13"/>
  <c r="I8" i="13"/>
  <c r="I9" i="13"/>
  <c r="M10" i="13"/>
  <c r="M9" i="13"/>
  <c r="Q10" i="13"/>
  <c r="Q9" i="13"/>
  <c r="Q8" i="13"/>
  <c r="D23" i="13"/>
  <c r="D22" i="13"/>
  <c r="D21" i="13"/>
  <c r="F23" i="13"/>
  <c r="B23" i="13"/>
  <c r="F22" i="13"/>
  <c r="B22" i="13"/>
  <c r="A22" i="13"/>
  <c r="F21" i="13"/>
  <c r="B21" i="13"/>
  <c r="A21" i="13"/>
  <c r="Q7" i="13"/>
  <c r="P7" i="13"/>
  <c r="O7" i="13"/>
  <c r="N7" i="13"/>
  <c r="M7" i="13"/>
  <c r="L7" i="13"/>
  <c r="K7" i="13"/>
  <c r="J7" i="13"/>
  <c r="I7" i="13"/>
  <c r="M5" i="13"/>
  <c r="M6" i="13" s="1"/>
  <c r="H5" i="10"/>
  <c r="B18" i="12"/>
  <c r="D18" i="12"/>
  <c r="D17" i="12"/>
  <c r="B17" i="12"/>
  <c r="D16" i="12"/>
  <c r="B16" i="12"/>
  <c r="M8" i="13" l="1"/>
  <c r="A17" i="12"/>
  <c r="A16" i="12"/>
  <c r="Q6" i="12"/>
  <c r="P6" i="12"/>
  <c r="O6" i="12"/>
  <c r="N6" i="12"/>
  <c r="M6" i="12"/>
  <c r="L6" i="12"/>
  <c r="K6" i="12"/>
  <c r="J6" i="12"/>
  <c r="I6" i="12"/>
  <c r="Q5" i="12"/>
  <c r="P5" i="12"/>
  <c r="O5" i="12"/>
  <c r="N5" i="12"/>
  <c r="M5" i="12"/>
  <c r="L5" i="12"/>
  <c r="K5" i="12"/>
  <c r="J5" i="12"/>
  <c r="I5" i="12"/>
  <c r="O7" i="12" l="1"/>
  <c r="O9" i="12"/>
  <c r="O8" i="12"/>
  <c r="L8" i="12"/>
  <c r="L7" i="12"/>
  <c r="L9" i="12"/>
  <c r="I9" i="12"/>
  <c r="I7" i="12"/>
  <c r="I8" i="12"/>
  <c r="M8" i="12"/>
  <c r="M7" i="12"/>
  <c r="M9" i="12"/>
  <c r="Q7" i="12"/>
  <c r="Q9" i="12"/>
  <c r="Q8" i="12"/>
  <c r="J9" i="12"/>
  <c r="J8" i="12"/>
  <c r="J7" i="12"/>
  <c r="N9" i="12"/>
  <c r="N8" i="12"/>
  <c r="N7" i="12"/>
  <c r="K8" i="12"/>
  <c r="K9" i="12"/>
  <c r="K7" i="12"/>
  <c r="P8" i="12"/>
  <c r="P7" i="12"/>
  <c r="P9" i="12"/>
  <c r="A18" i="11"/>
  <c r="A17" i="11"/>
  <c r="A16" i="9"/>
  <c r="A15" i="9"/>
  <c r="D18" i="11"/>
  <c r="B18" i="11"/>
  <c r="F18" i="11"/>
  <c r="D17" i="11"/>
  <c r="B17" i="11"/>
  <c r="F17" i="11"/>
  <c r="D16" i="9"/>
  <c r="B16" i="9"/>
  <c r="D15" i="9"/>
  <c r="B15" i="9"/>
  <c r="P5" i="11"/>
  <c r="O5" i="11"/>
  <c r="N5" i="11"/>
  <c r="N6" i="11" s="1"/>
  <c r="N10" i="11" s="1"/>
  <c r="M5" i="11"/>
  <c r="M6" i="11" s="1"/>
  <c r="K5" i="11"/>
  <c r="J5" i="11"/>
  <c r="J6" i="11" s="1"/>
  <c r="I5" i="11"/>
  <c r="I6" i="11" s="1"/>
  <c r="H5" i="11"/>
  <c r="H6" i="11" s="1"/>
  <c r="L5" i="11"/>
  <c r="P8" i="11"/>
  <c r="O8" i="11"/>
  <c r="N8" i="11"/>
  <c r="M8" i="11"/>
  <c r="L8" i="11"/>
  <c r="K8" i="11"/>
  <c r="J8" i="11"/>
  <c r="I8" i="11"/>
  <c r="H8" i="11"/>
  <c r="P7" i="11"/>
  <c r="O7" i="11"/>
  <c r="N7" i="11"/>
  <c r="M7" i="11"/>
  <c r="L7" i="11"/>
  <c r="K7" i="11"/>
  <c r="J7" i="11"/>
  <c r="I7" i="11"/>
  <c r="H7" i="11"/>
  <c r="O6" i="10"/>
  <c r="O8" i="10" s="1"/>
  <c r="N6" i="10"/>
  <c r="N8" i="10" s="1"/>
  <c r="K6" i="10"/>
  <c r="K8" i="10" s="1"/>
  <c r="J6" i="10"/>
  <c r="J8" i="10" s="1"/>
  <c r="H6" i="10"/>
  <c r="H8" i="10" s="1"/>
  <c r="P7" i="10"/>
  <c r="O7" i="10"/>
  <c r="N7" i="10"/>
  <c r="M7" i="10"/>
  <c r="L7" i="10"/>
  <c r="K7" i="10"/>
  <c r="J7" i="10"/>
  <c r="I7" i="10"/>
  <c r="H7" i="10"/>
  <c r="P5" i="10"/>
  <c r="O5" i="10"/>
  <c r="N5" i="10"/>
  <c r="M5" i="10"/>
  <c r="L5" i="10"/>
  <c r="K5" i="10"/>
  <c r="J5" i="10"/>
  <c r="I5" i="10"/>
  <c r="M8" i="10" l="1"/>
  <c r="L6" i="10"/>
  <c r="L8" i="10" s="1"/>
  <c r="P6" i="10"/>
  <c r="P8" i="10" s="1"/>
  <c r="I6" i="10"/>
  <c r="I8" i="10" s="1"/>
  <c r="M6" i="10"/>
  <c r="I9" i="11"/>
  <c r="I10" i="11"/>
  <c r="M9" i="11"/>
  <c r="M10" i="11"/>
  <c r="K6" i="11"/>
  <c r="K9" i="11" s="1"/>
  <c r="O6" i="11"/>
  <c r="O9" i="11" s="1"/>
  <c r="J9" i="11"/>
  <c r="N9" i="11"/>
  <c r="H10" i="11"/>
  <c r="L6" i="11"/>
  <c r="L10" i="11" s="1"/>
  <c r="P6" i="11"/>
  <c r="P10" i="11" s="1"/>
  <c r="J10" i="11"/>
  <c r="M8" i="9"/>
  <c r="P6" i="9"/>
  <c r="O6" i="9"/>
  <c r="N6" i="9"/>
  <c r="M6" i="9"/>
  <c r="L6" i="9"/>
  <c r="K6" i="9"/>
  <c r="J6" i="9"/>
  <c r="I6" i="9"/>
  <c r="H6" i="9"/>
  <c r="P5" i="9"/>
  <c r="P8" i="9" s="1"/>
  <c r="O5" i="9"/>
  <c r="O7" i="9" s="1"/>
  <c r="N5" i="9"/>
  <c r="N8" i="9" s="1"/>
  <c r="M5" i="9"/>
  <c r="M7" i="9" s="1"/>
  <c r="L5" i="9"/>
  <c r="L8" i="9" s="1"/>
  <c r="K5" i="9"/>
  <c r="K7" i="9" s="1"/>
  <c r="J5" i="9"/>
  <c r="J8" i="9" s="1"/>
  <c r="I5" i="9"/>
  <c r="I7" i="9" s="1"/>
  <c r="H5" i="9"/>
  <c r="H8" i="9" s="1"/>
  <c r="P9" i="11" l="1"/>
  <c r="L9" i="11"/>
  <c r="L7" i="9"/>
  <c r="P7" i="9"/>
  <c r="O8" i="9"/>
  <c r="I8" i="9"/>
  <c r="H7" i="9"/>
  <c r="K8" i="9"/>
  <c r="O10" i="11"/>
  <c r="H9" i="11"/>
  <c r="K10" i="11"/>
  <c r="J7" i="9"/>
  <c r="N7" i="9"/>
  <c r="P5" i="1"/>
  <c r="P7" i="1" s="1"/>
  <c r="O5" i="1"/>
  <c r="N5" i="1"/>
  <c r="M5" i="1"/>
  <c r="M7" i="1" s="1"/>
  <c r="L5" i="1"/>
  <c r="L7" i="1" s="1"/>
  <c r="K5" i="1"/>
  <c r="K7" i="1" s="1"/>
  <c r="J5" i="1"/>
  <c r="J7" i="1" s="1"/>
  <c r="I5" i="1"/>
  <c r="I7" i="1" s="1"/>
  <c r="H5" i="1"/>
  <c r="H7" i="1" s="1"/>
  <c r="O7" i="1"/>
  <c r="N7" i="1"/>
  <c r="L6" i="1" l="1"/>
  <c r="P6" i="1"/>
  <c r="O6" i="1"/>
  <c r="N6" i="1"/>
  <c r="M6" i="1"/>
  <c r="J6" i="1"/>
  <c r="I6" i="1"/>
  <c r="H6" i="1"/>
  <c r="K6" i="1"/>
</calcChain>
</file>

<file path=xl/sharedStrings.xml><?xml version="1.0" encoding="utf-8"?>
<sst xmlns="http://schemas.openxmlformats.org/spreadsheetml/2006/main" count="301" uniqueCount="118">
  <si>
    <t>constant</t>
  </si>
  <si>
    <t>b(x)</t>
  </si>
  <si>
    <t>x(mean)</t>
  </si>
  <si>
    <t>x(std)</t>
  </si>
  <si>
    <t>b(z)</t>
  </si>
  <si>
    <t>x std range</t>
  </si>
  <si>
    <t>Continuous FB</t>
  </si>
  <si>
    <t>No FB</t>
  </si>
  <si>
    <t xml:space="preserve">y' = </t>
  </si>
  <si>
    <t>z wt</t>
  </si>
  <si>
    <t>y' =</t>
  </si>
  <si>
    <t>Practice</t>
  </si>
  <si>
    <t>x-centered</t>
  </si>
  <si>
    <t>Calculated values</t>
  </si>
  <si>
    <t>Fixed-column/Fixed-row indexed</t>
  </si>
  <si>
    <t>Relative-column/Fixed-row indexed</t>
  </si>
  <si>
    <t>Starting values</t>
  </si>
  <si>
    <t>x-raw</t>
  </si>
  <si>
    <r>
      <t>&lt;-- calculated from   "</t>
    </r>
    <r>
      <rPr>
        <sz val="11"/>
        <color rgb="FF0070C0"/>
        <rFont val="Calibri"/>
        <family val="2"/>
        <scheme val="minor"/>
      </rPr>
      <t>x std range</t>
    </r>
    <r>
      <rPr>
        <sz val="11"/>
        <color theme="1"/>
        <rFont val="Calibri"/>
        <family val="2"/>
        <scheme val="minor"/>
      </rPr>
      <t>"  *  "</t>
    </r>
    <r>
      <rPr>
        <sz val="11"/>
        <color rgb="FFFF0000"/>
        <rFont val="Calibri"/>
        <family val="2"/>
        <scheme val="minor"/>
      </rPr>
      <t>x(std)</t>
    </r>
    <r>
      <rPr>
        <sz val="11"/>
        <color theme="1"/>
        <rFont val="Calibri"/>
        <family val="2"/>
        <scheme val="minor"/>
      </rPr>
      <t>"</t>
    </r>
  </si>
  <si>
    <t xml:space="preserve">x-raw </t>
  </si>
  <si>
    <t>Fixed-column/Fixed-row indexed cells</t>
  </si>
  <si>
    <t>Relative-column/Fixed-row indexed cells</t>
  </si>
  <si>
    <t>Fixed-column/Relative-row indexed cells</t>
  </si>
  <si>
    <t>b(xz)</t>
  </si>
  <si>
    <r>
      <t>x-centered</t>
    </r>
    <r>
      <rPr>
        <vertAlign val="superscript"/>
        <sz val="11"/>
        <color theme="1"/>
        <rFont val="Calibri"/>
        <family val="2"/>
        <scheme val="minor"/>
      </rPr>
      <t>2</t>
    </r>
  </si>
  <si>
    <t>b(xx)</t>
  </si>
  <si>
    <r>
      <t xml:space="preserve">&lt;-- calculated from   </t>
    </r>
    <r>
      <rPr>
        <sz val="11"/>
        <color rgb="FF0070C0"/>
        <rFont val="Calibri"/>
        <family val="2"/>
        <scheme val="minor"/>
      </rPr>
      <t>x std range</t>
    </r>
    <r>
      <rPr>
        <sz val="11"/>
        <color theme="1"/>
        <rFont val="Calibri"/>
        <family val="2"/>
        <scheme val="minor"/>
      </rPr>
      <t xml:space="preserve">  *  </t>
    </r>
    <r>
      <rPr>
        <sz val="11"/>
        <color rgb="FFFF0000"/>
        <rFont val="Calibri"/>
        <family val="2"/>
        <scheme val="minor"/>
      </rPr>
      <t>x(std)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</si>
  <si>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</t>
    </r>
  </si>
  <si>
    <r>
      <t xml:space="preserve">&lt;-- calculated from </t>
    </r>
    <r>
      <rPr>
        <sz val="11"/>
        <color rgb="FF0070C0"/>
        <rFont val="Calibri"/>
        <family val="2"/>
        <scheme val="minor"/>
      </rPr>
      <t>x-centered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</si>
  <si>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x(mean</t>
    </r>
    <r>
      <rPr>
        <sz val="11"/>
        <color theme="1"/>
        <rFont val="Calibri"/>
        <family val="2"/>
        <scheme val="minor"/>
      </rPr>
      <t xml:space="preserve">) +  [ </t>
    </r>
    <r>
      <rPr>
        <sz val="11"/>
        <color rgb="FF0070C0"/>
        <rFont val="Calibri"/>
        <family val="2"/>
        <scheme val="minor"/>
      </rPr>
      <t>x std range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FF0000"/>
        <rFont val="Calibri"/>
        <family val="2"/>
        <scheme val="minor"/>
      </rPr>
      <t xml:space="preserve">x(std) </t>
    </r>
    <r>
      <rPr>
        <sz val="11"/>
        <color theme="1"/>
        <rFont val="Calibri"/>
        <family val="2"/>
        <scheme val="minor"/>
      </rPr>
      <t>]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</si>
  <si>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 +                  [ </t>
    </r>
    <r>
      <rPr>
        <sz val="11"/>
        <color rgb="FFFF0000"/>
        <rFont val="Calibri"/>
        <family val="2"/>
        <scheme val="minor"/>
      </rPr>
      <t>b(xx)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vertAlign val="superscript"/>
        <sz val="11"/>
        <color rgb="FF0070C0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]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</si>
  <si>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 +           [ </t>
    </r>
    <r>
      <rPr>
        <sz val="11"/>
        <color rgb="FFFF0000"/>
        <rFont val="Calibri"/>
        <family val="2"/>
        <scheme val="minor"/>
      </rPr>
      <t>b(z)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b(xz)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</t>
    </r>
    <r>
      <rPr>
        <sz val="11"/>
        <color theme="1"/>
        <rFont val="Calibri"/>
        <family val="2"/>
        <scheme val="minor"/>
      </rPr>
      <t xml:space="preserve"> ]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</si>
  <si>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 +                                         [ </t>
    </r>
    <r>
      <rPr>
        <sz val="11"/>
        <color rgb="FFFF0000"/>
        <rFont val="Calibri"/>
        <family val="2"/>
        <scheme val="minor"/>
      </rPr>
      <t>b(xx)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b(z)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rgb="FFCC0099"/>
        <rFont val="Calibri"/>
        <family val="2"/>
        <scheme val="minor"/>
      </rPr>
      <t>z wt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b(xz)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</t>
    </r>
    <r>
      <rPr>
        <sz val="11"/>
        <color theme="1"/>
        <rFont val="Calibri"/>
        <family val="2"/>
        <scheme val="minor"/>
      </rPr>
      <t xml:space="preserve"> ] +           [ </t>
    </r>
    <r>
      <rPr>
        <sz val="11"/>
        <color rgb="FFFF0000"/>
        <rFont val="Calibri"/>
        <family val="2"/>
        <scheme val="minor"/>
      </rPr>
      <t>b(xxz)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</t>
    </r>
    <r>
      <rPr>
        <sz val="11"/>
        <color theme="1"/>
        <rFont val="Calibri"/>
        <family val="2"/>
        <scheme val="minor"/>
      </rPr>
      <t xml:space="preserve"> ]</t>
    </r>
  </si>
  <si>
    <t>slope</t>
  </si>
  <si>
    <t>height</t>
  </si>
  <si>
    <t>curve</t>
  </si>
  <si>
    <t>height z=0</t>
  </si>
  <si>
    <t>slope z=0</t>
  </si>
  <si>
    <t>curve z=0</t>
  </si>
  <si>
    <t>height dif z=1</t>
  </si>
  <si>
    <t>slope dif z=1</t>
  </si>
  <si>
    <t>curve dif z=1</t>
  </si>
  <si>
    <t>Labels</t>
  </si>
  <si>
    <t xml:space="preserve"> * X  +</t>
  </si>
  <si>
    <t>( slope * X ) +</t>
  </si>
  <si>
    <r>
      <t>(curve * X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) +</t>
    </r>
  </si>
  <si>
    <r>
      <t xml:space="preserve"> * X</t>
    </r>
    <r>
      <rPr>
        <b/>
        <vertAlign val="superscript"/>
        <sz val="11"/>
        <color rgb="FF0070C0"/>
        <rFont val="Calibri"/>
        <family val="2"/>
        <scheme val="minor"/>
      </rPr>
      <t>2</t>
    </r>
    <r>
      <rPr>
        <b/>
        <sz val="11"/>
        <color rgb="FF0070C0"/>
        <rFont val="Calibri"/>
        <family val="2"/>
        <scheme val="minor"/>
      </rPr>
      <t xml:space="preserve">  +</t>
    </r>
  </si>
  <si>
    <r>
      <t xml:space="preserve"> * X</t>
    </r>
    <r>
      <rPr>
        <b/>
        <vertAlign val="superscript"/>
        <sz val="11"/>
        <color rgb="FFC00000"/>
        <rFont val="Calibri"/>
        <family val="2"/>
        <scheme val="minor"/>
      </rPr>
      <t>2</t>
    </r>
    <r>
      <rPr>
        <b/>
        <sz val="11"/>
        <color rgb="FFC00000"/>
        <rFont val="Calibri"/>
        <family val="2"/>
        <scheme val="minor"/>
      </rPr>
      <t xml:space="preserve">  +</t>
    </r>
  </si>
  <si>
    <t xml:space="preserve"> </t>
  </si>
  <si>
    <t>Intermittent FB</t>
  </si>
  <si>
    <t>z1 wt</t>
  </si>
  <si>
    <t>Z2 wt</t>
  </si>
  <si>
    <t>height dif z1=1 z2=0</t>
  </si>
  <si>
    <t>slope dif z1=1 z2=0</t>
  </si>
  <si>
    <t>curve dif z1=1 z2=0</t>
  </si>
  <si>
    <t>b(z1)</t>
  </si>
  <si>
    <t>b(xz1)</t>
  </si>
  <si>
    <t>height dif z1=0 z2=1</t>
  </si>
  <si>
    <t>b(z2)</t>
  </si>
  <si>
    <t>b(xz2)</t>
  </si>
  <si>
    <t>slope dif z1=0 z2=1</t>
  </si>
  <si>
    <t xml:space="preserve"> height</t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</si>
  <si>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 +                                         [</t>
    </r>
    <r>
      <rPr>
        <sz val="11"/>
        <color rgb="FFFF0000"/>
        <rFont val="Calibri"/>
        <family val="2"/>
        <scheme val="minor"/>
      </rPr>
      <t xml:space="preserve"> b(z1)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rgb="FFCC0099"/>
        <rFont val="Calibri"/>
        <family val="2"/>
        <scheme val="minor"/>
      </rPr>
      <t>z wt1 ]</t>
    </r>
    <r>
      <rPr>
        <sz val="11"/>
        <color theme="1"/>
        <rFont val="Calibri"/>
        <family val="2"/>
        <scheme val="minor"/>
      </rPr>
      <t xml:space="preserve"> + [ </t>
    </r>
    <r>
      <rPr>
        <sz val="11"/>
        <color rgb="FFFF0000"/>
        <rFont val="Calibri"/>
        <family val="2"/>
        <scheme val="minor"/>
      </rPr>
      <t>b(z2)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rgb="FFCC0099"/>
        <rFont val="Calibri"/>
        <family val="2"/>
        <scheme val="minor"/>
      </rPr>
      <t>z wt2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b(xz1)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wt1</t>
    </r>
    <r>
      <rPr>
        <sz val="11"/>
        <color theme="1"/>
        <rFont val="Calibri"/>
        <family val="2"/>
        <scheme val="minor"/>
      </rPr>
      <t xml:space="preserve"> ] +           [ </t>
    </r>
    <r>
      <rPr>
        <sz val="11"/>
        <color rgb="FFFF0000"/>
        <rFont val="Calibri"/>
        <family val="2"/>
        <scheme val="minor"/>
      </rPr>
      <t>b(xz2)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wt2</t>
    </r>
    <r>
      <rPr>
        <sz val="11"/>
        <color theme="1"/>
        <rFont val="Calibri"/>
        <family val="2"/>
        <scheme val="minor"/>
      </rPr>
      <t xml:space="preserve"> ]</t>
    </r>
  </si>
  <si>
    <t>height z1=0 z2=0</t>
  </si>
  <si>
    <t>slope z1=0 z2=0</t>
  </si>
  <si>
    <t>curve z1=0  z2=0</t>
  </si>
  <si>
    <t>curve dif z1=0 z2=1</t>
  </si>
  <si>
    <t>* XX +</t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</si>
  <si>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b(xx)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0070C0"/>
        <rFont val="Calibri"/>
        <family val="2"/>
        <scheme val="minor"/>
      </rPr>
      <t xml:space="preserve"> x-centered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] +   [</t>
    </r>
    <r>
      <rPr>
        <sz val="11"/>
        <color rgb="FFFF0000"/>
        <rFont val="Calibri"/>
        <family val="2"/>
        <scheme val="minor"/>
      </rPr>
      <t xml:space="preserve"> b(z1)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rgb="FFCC0099"/>
        <rFont val="Calibri"/>
        <family val="2"/>
        <scheme val="minor"/>
      </rPr>
      <t>z wt1 ]</t>
    </r>
    <r>
      <rPr>
        <sz val="11"/>
        <color theme="1"/>
        <rFont val="Calibri"/>
        <family val="2"/>
        <scheme val="minor"/>
      </rPr>
      <t xml:space="preserve"> +                    [ </t>
    </r>
    <r>
      <rPr>
        <sz val="11"/>
        <color rgb="FFFF0000"/>
        <rFont val="Calibri"/>
        <family val="2"/>
        <scheme val="minor"/>
      </rPr>
      <t>b(z2)</t>
    </r>
    <r>
      <rPr>
        <sz val="11"/>
        <color theme="1"/>
        <rFont val="Calibri"/>
        <family val="2"/>
        <scheme val="minor"/>
      </rPr>
      <t xml:space="preserve">  * </t>
    </r>
    <r>
      <rPr>
        <sz val="11"/>
        <color rgb="FFCC0099"/>
        <rFont val="Calibri"/>
        <family val="2"/>
        <scheme val="minor"/>
      </rPr>
      <t>z wt2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b(xz1)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wt1</t>
    </r>
    <r>
      <rPr>
        <sz val="11"/>
        <color theme="1"/>
        <rFont val="Calibri"/>
        <family val="2"/>
        <scheme val="minor"/>
      </rPr>
      <t xml:space="preserve"> ] +  [ </t>
    </r>
    <r>
      <rPr>
        <sz val="11"/>
        <color rgb="FFFF0000"/>
        <rFont val="Calibri"/>
        <family val="2"/>
        <scheme val="minor"/>
      </rPr>
      <t>b(xz2)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z wt2</t>
    </r>
    <r>
      <rPr>
        <sz val="11"/>
        <color theme="1"/>
        <rFont val="Calibri"/>
        <family val="2"/>
        <scheme val="minor"/>
      </rPr>
      <t xml:space="preserve"> ]  +                                                      [</t>
    </r>
    <r>
      <rPr>
        <sz val="11"/>
        <color rgb="FFFF0000"/>
        <rFont val="Calibri"/>
        <family val="2"/>
        <scheme val="minor"/>
      </rPr>
      <t xml:space="preserve"> b(xxz1)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0070C0"/>
        <rFont val="Calibri"/>
        <family val="2"/>
        <scheme val="minor"/>
      </rPr>
      <t xml:space="preserve"> x-centered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*</t>
    </r>
    <r>
      <rPr>
        <sz val="11"/>
        <color rgb="FFCC0099"/>
        <rFont val="Calibri"/>
        <family val="2"/>
        <scheme val="minor"/>
      </rPr>
      <t xml:space="preserve"> z wt1</t>
    </r>
    <r>
      <rPr>
        <sz val="11"/>
        <color theme="1"/>
        <rFont val="Calibri"/>
        <family val="2"/>
        <scheme val="minor"/>
      </rPr>
      <t xml:space="preserve"> ] +  [ </t>
    </r>
    <r>
      <rPr>
        <sz val="11"/>
        <color rgb="FFFF0000"/>
        <rFont val="Calibri"/>
        <family val="2"/>
        <scheme val="minor"/>
      </rPr>
      <t>b(xxz2</t>
    </r>
    <r>
      <rPr>
        <sz val="11"/>
        <color theme="1"/>
        <rFont val="Calibri"/>
        <family val="2"/>
        <scheme val="minor"/>
      </rPr>
      <t xml:space="preserve">) * </t>
    </r>
    <r>
      <rPr>
        <sz val="11"/>
        <color rgb="FF0070C0"/>
        <rFont val="Calibri"/>
        <family val="2"/>
        <scheme val="minor"/>
      </rPr>
      <t>x-centered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CC0099"/>
        <rFont val="Calibri"/>
        <family val="2"/>
        <scheme val="minor"/>
      </rPr>
      <t xml:space="preserve"> z wt2</t>
    </r>
    <r>
      <rPr>
        <sz val="11"/>
        <color theme="1"/>
        <rFont val="Calibri"/>
        <family val="2"/>
        <scheme val="minor"/>
      </rPr>
      <t xml:space="preserve"> ]  </t>
    </r>
  </si>
  <si>
    <t>b(x1)</t>
  </si>
  <si>
    <t>b(x2)</t>
  </si>
  <si>
    <t>y'  =</t>
  </si>
  <si>
    <t>x1(mean)</t>
  </si>
  <si>
    <t>x1(std)</t>
  </si>
  <si>
    <t>x2(mean)</t>
  </si>
  <si>
    <t>x2(std)</t>
  </si>
  <si>
    <t>b(x1x2)</t>
  </si>
  <si>
    <t>y-x1 slope dif for dif x2</t>
  </si>
  <si>
    <t>y-x1 slope for x2=mean</t>
  </si>
  <si>
    <t>y-x1 height dif for dif x2</t>
  </si>
  <si>
    <t>x1 std range --&gt;</t>
  </si>
  <si>
    <t>x1-centered</t>
  </si>
  <si>
    <t xml:space="preserve">x1-raw </t>
  </si>
  <si>
    <t>x2 std range</t>
  </si>
  <si>
    <t>height x1-=mean x2=mean</t>
  </si>
  <si>
    <t>x2-raw***</t>
  </si>
  <si>
    <t>x2 centered*</t>
  </si>
  <si>
    <t>x2-raw**</t>
  </si>
  <si>
    <r>
      <t xml:space="preserve">&lt;-- calculated from   </t>
    </r>
    <r>
      <rPr>
        <sz val="11"/>
        <color rgb="FFFF0000"/>
        <rFont val="Calibri"/>
        <family val="2"/>
        <scheme val="minor"/>
      </rPr>
      <t>x1(mean</t>
    </r>
    <r>
      <rPr>
        <sz val="11"/>
        <color theme="1"/>
        <rFont val="Calibri"/>
        <family val="2"/>
        <scheme val="minor"/>
      </rPr>
      <t xml:space="preserve">) +  [ </t>
    </r>
    <r>
      <rPr>
        <sz val="11"/>
        <color rgb="FF0070C0"/>
        <rFont val="Calibri"/>
        <family val="2"/>
        <scheme val="minor"/>
      </rPr>
      <t>x1 std range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FF0000"/>
        <rFont val="Calibri"/>
        <family val="2"/>
        <scheme val="minor"/>
      </rPr>
      <t xml:space="preserve">x1(std) </t>
    </r>
    <r>
      <rPr>
        <sz val="11"/>
        <color theme="1"/>
        <rFont val="Calibri"/>
        <family val="2"/>
        <scheme val="minor"/>
      </rPr>
      <t>]</t>
    </r>
  </si>
  <si>
    <r>
      <t xml:space="preserve">&lt;-- calculated from   </t>
    </r>
    <r>
      <rPr>
        <sz val="11"/>
        <color rgb="FF0070C0"/>
        <rFont val="Calibri"/>
        <family val="2"/>
        <scheme val="minor"/>
      </rPr>
      <t>x std range</t>
    </r>
    <r>
      <rPr>
        <sz val="11"/>
        <color theme="1"/>
        <rFont val="Calibri"/>
        <family val="2"/>
        <scheme val="minor"/>
      </rPr>
      <t xml:space="preserve">  *  "</t>
    </r>
    <r>
      <rPr>
        <sz val="11"/>
        <color rgb="FFFF0000"/>
        <rFont val="Calibri"/>
        <family val="2"/>
        <scheme val="minor"/>
      </rPr>
      <t>x(std)</t>
    </r>
    <r>
      <rPr>
        <sz val="11"/>
        <color theme="1"/>
        <rFont val="Calibri"/>
        <family val="2"/>
        <scheme val="minor"/>
      </rPr>
      <t>"</t>
    </r>
  </si>
  <si>
    <r>
      <t xml:space="preserve">&lt;-- calculated from   </t>
    </r>
    <r>
      <rPr>
        <sz val="11"/>
        <color rgb="FF0070C0"/>
        <rFont val="Calibri"/>
        <family val="2"/>
        <scheme val="minor"/>
      </rPr>
      <t>x1 std range</t>
    </r>
    <r>
      <rPr>
        <sz val="11"/>
        <color theme="1"/>
        <rFont val="Calibri"/>
        <family val="2"/>
        <scheme val="minor"/>
      </rPr>
      <t xml:space="preserve">  *  </t>
    </r>
    <r>
      <rPr>
        <sz val="11"/>
        <color rgb="FFFF0000"/>
        <rFont val="Calibri"/>
        <family val="2"/>
        <scheme val="minor"/>
      </rPr>
      <t>x1(std)</t>
    </r>
  </si>
  <si>
    <r>
      <t xml:space="preserve">* calculated from </t>
    </r>
    <r>
      <rPr>
        <sz val="11"/>
        <color rgb="FF0070C0"/>
        <rFont val="Calibri"/>
        <family val="2"/>
        <scheme val="minor"/>
      </rPr>
      <t>x2 std rang</t>
    </r>
    <r>
      <rPr>
        <sz val="11"/>
        <color theme="1"/>
        <rFont val="Calibri"/>
        <family val="2"/>
        <scheme val="minor"/>
      </rPr>
      <t xml:space="preserve">e * </t>
    </r>
    <r>
      <rPr>
        <sz val="11"/>
        <color rgb="FFFF0000"/>
        <rFont val="Calibri"/>
        <family val="2"/>
        <scheme val="minor"/>
      </rPr>
      <t>x2(std)</t>
    </r>
  </si>
  <si>
    <r>
      <t xml:space="preserve">** calculated from   </t>
    </r>
    <r>
      <rPr>
        <sz val="11"/>
        <color rgb="FFFF0000"/>
        <rFont val="Calibri"/>
        <family val="2"/>
        <scheme val="minor"/>
      </rPr>
      <t>x2(mean)</t>
    </r>
    <r>
      <rPr>
        <sz val="11"/>
        <color theme="1"/>
        <rFont val="Calibri"/>
        <family val="2"/>
        <scheme val="minor"/>
      </rPr>
      <t xml:space="preserve"> +  [ </t>
    </r>
    <r>
      <rPr>
        <sz val="11"/>
        <color rgb="FF0070C0"/>
        <rFont val="Calibri"/>
        <family val="2"/>
        <scheme val="minor"/>
      </rPr>
      <t>x2 std range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FF0000"/>
        <rFont val="Calibri"/>
        <family val="2"/>
        <scheme val="minor"/>
      </rPr>
      <t>x2(std) ]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</si>
  <si>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b(x1)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x1-centered</t>
    </r>
    <r>
      <rPr>
        <sz val="11"/>
        <color theme="1"/>
        <rFont val="Calibri"/>
        <family val="2"/>
        <scheme val="minor"/>
      </rPr>
      <t xml:space="preserve"> ] +                       [ </t>
    </r>
    <r>
      <rPr>
        <sz val="11"/>
        <color rgb="FFFF0000"/>
        <rFont val="Calibri"/>
        <family val="2"/>
        <scheme val="minor"/>
      </rPr>
      <t>b(x2)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b(x1x2)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0070C0"/>
        <rFont val="Calibri"/>
        <family val="2"/>
        <scheme val="minor"/>
      </rPr>
      <t xml:space="preserve"> x1-centered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 xml:space="preserve">x2-centered </t>
    </r>
    <r>
      <rPr>
        <sz val="11"/>
        <color theme="1"/>
        <rFont val="Calibri"/>
        <family val="2"/>
        <scheme val="minor"/>
      </rPr>
      <t>]</t>
    </r>
  </si>
  <si>
    <t>Motivation</t>
  </si>
  <si>
    <r>
      <t>x1-centered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</si>
  <si>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&lt;-- calculated from</t>
    </r>
    <r>
      <rPr>
        <sz val="11"/>
        <color rgb="FF0070C0"/>
        <rFont val="Calibri"/>
        <family val="2"/>
        <scheme val="minor"/>
      </rPr>
      <t xml:space="preserve"> x1-centered</t>
    </r>
  </si>
  <si>
    <t>x2-centered*</t>
  </si>
  <si>
    <r>
      <t>x2-centered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**</t>
    </r>
  </si>
  <si>
    <t>** calculated from x2-centered</t>
  </si>
  <si>
    <t>*** calculated from   x2(mean) +  [ x2 std range * x2(std) ]</t>
  </si>
  <si>
    <t>y-x1 curve for x2=mean</t>
  </si>
  <si>
    <t>y-x1 linear height dif for dif x2</t>
  </si>
  <si>
    <t>y-x1 nonlinear height  dif for dif x2</t>
  </si>
  <si>
    <r>
      <t>b(x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)</t>
    </r>
  </si>
  <si>
    <r>
      <t>b(x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z)</t>
    </r>
  </si>
  <si>
    <r>
      <t>b(x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z1)</t>
    </r>
  </si>
  <si>
    <r>
      <t>b(x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z2)</t>
    </r>
  </si>
  <si>
    <r>
      <t>b(x1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)</t>
    </r>
  </si>
  <si>
    <r>
      <t>b(x2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)</t>
    </r>
  </si>
  <si>
    <r>
      <t>b(x1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x2)</t>
    </r>
  </si>
  <si>
    <r>
      <t>b(x1x2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)</t>
    </r>
  </si>
  <si>
    <r>
      <t>b(x1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x2</t>
    </r>
    <r>
      <rPr>
        <b/>
        <vertAlign val="superscript"/>
        <sz val="11"/>
        <color rgb="FF00B050"/>
        <rFont val="Calibri"/>
        <family val="2"/>
        <scheme val="minor"/>
      </rPr>
      <t>2</t>
    </r>
    <r>
      <rPr>
        <b/>
        <sz val="11"/>
        <color rgb="FF00B050"/>
        <rFont val="Calibri"/>
        <family val="2"/>
        <scheme val="minor"/>
      </rPr>
      <t>)</t>
    </r>
  </si>
  <si>
    <r>
      <t xml:space="preserve">&lt;-- calculated from   </t>
    </r>
    <r>
      <rPr>
        <sz val="11"/>
        <color rgb="FFFF0000"/>
        <rFont val="Calibri"/>
        <family val="2"/>
        <scheme val="minor"/>
      </rPr>
      <t>constant</t>
    </r>
    <r>
      <rPr>
        <sz val="11"/>
        <color theme="1"/>
        <rFont val="Calibri"/>
        <family val="2"/>
        <scheme val="minor"/>
      </rPr>
      <t xml:space="preserve"> + [  </t>
    </r>
    <r>
      <rPr>
        <sz val="11"/>
        <color rgb="FFFF0000"/>
        <rFont val="Calibri"/>
        <family val="2"/>
        <scheme val="minor"/>
      </rPr>
      <t>b(x1)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x1-centered</t>
    </r>
    <r>
      <rPr>
        <sz val="11"/>
        <color theme="1"/>
        <rFont val="Calibri"/>
        <family val="2"/>
        <scheme val="minor"/>
      </rPr>
      <t xml:space="preserve"> ] +  [  </t>
    </r>
    <r>
      <rPr>
        <sz val="11"/>
        <color rgb="FFFF0000"/>
        <rFont val="Calibri"/>
        <family val="2"/>
        <scheme val="minor"/>
      </rPr>
      <t>b(x1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x1-centered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]                      + [ </t>
    </r>
    <r>
      <rPr>
        <sz val="11"/>
        <color rgb="FFFF0000"/>
        <rFont val="Calibri"/>
        <family val="2"/>
        <scheme val="minor"/>
      </rPr>
      <t>b(x2)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b(x2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vertAlign val="superscript"/>
        <sz val="11"/>
        <color rgb="FFCC0099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] + [ </t>
    </r>
    <r>
      <rPr>
        <sz val="11"/>
        <color rgb="FFFF0000"/>
        <rFont val="Calibri"/>
        <family val="2"/>
        <scheme val="minor"/>
      </rPr>
      <t>b(x1x2)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0070C0"/>
        <rFont val="Calibri"/>
        <family val="2"/>
        <scheme val="minor"/>
      </rPr>
      <t xml:space="preserve"> x1-centered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 xml:space="preserve">x2-centered </t>
    </r>
    <r>
      <rPr>
        <sz val="11"/>
        <color theme="1"/>
        <rFont val="Calibri"/>
        <family val="2"/>
        <scheme val="minor"/>
      </rPr>
      <t xml:space="preserve">] +  [ </t>
    </r>
    <r>
      <rPr>
        <sz val="11"/>
        <color rgb="FFFF0000"/>
        <rFont val="Calibri"/>
        <family val="2"/>
        <scheme val="minor"/>
      </rPr>
      <t>b(x1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x2)</t>
    </r>
    <r>
      <rPr>
        <sz val="11"/>
        <color theme="1"/>
        <rFont val="Calibri"/>
        <family val="2"/>
        <scheme val="minor"/>
      </rPr>
      <t xml:space="preserve"> *</t>
    </r>
    <r>
      <rPr>
        <sz val="11"/>
        <color rgb="FF0070C0"/>
        <rFont val="Calibri"/>
        <family val="2"/>
        <scheme val="minor"/>
      </rPr>
      <t xml:space="preserve"> x1-centered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sz val="11"/>
        <color theme="1"/>
        <rFont val="Calibri"/>
        <family val="2"/>
        <scheme val="minor"/>
      </rPr>
      <t xml:space="preserve"> ] +  [ </t>
    </r>
    <r>
      <rPr>
        <sz val="11"/>
        <color rgb="FFFF0000"/>
        <rFont val="Calibri"/>
        <family val="2"/>
        <scheme val="minor"/>
      </rPr>
      <t>b(x1x2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x1-centered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vertAlign val="superscript"/>
        <sz val="11"/>
        <color rgb="FFCC0099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] +  [ </t>
    </r>
    <r>
      <rPr>
        <sz val="11"/>
        <color rgb="FFFF0000"/>
        <rFont val="Calibri"/>
        <family val="2"/>
        <scheme val="minor"/>
      </rPr>
      <t>b(x1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x2</t>
    </r>
    <r>
      <rPr>
        <vertAlign val="superscript"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>)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0070C0"/>
        <rFont val="Calibri"/>
        <family val="2"/>
        <scheme val="minor"/>
      </rPr>
      <t>x1-centered</t>
    </r>
    <r>
      <rPr>
        <vertAlign val="superscript"/>
        <sz val="11"/>
        <color rgb="FF0070C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* </t>
    </r>
    <r>
      <rPr>
        <sz val="11"/>
        <color rgb="FFCC0099"/>
        <rFont val="Calibri"/>
        <family val="2"/>
        <scheme val="minor"/>
      </rPr>
      <t>x2-centered</t>
    </r>
    <r>
      <rPr>
        <vertAlign val="superscript"/>
        <sz val="11"/>
        <color rgb="FFCC0099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]</t>
    </r>
  </si>
  <si>
    <t>y-x1 linear slope dif for dif x2</t>
  </si>
  <si>
    <t>y-x1 nonlinear slope dif for dif x2 values</t>
  </si>
  <si>
    <t>y-x1 nonlinear curve dif for dif x2 values</t>
  </si>
  <si>
    <t>y-x1 linear curve dif for dif x2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</si>
</sst>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CC009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rgb="FF0070C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vertAlign val="superscript"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vertAlign val="superscript"/>
      <sz val="11"/>
      <color rgb="FFC00000"/>
      <name val="Calibri"/>
      <family val="2"/>
      <scheme val="minor"/>
    </font>
    <font>
      <b/>
      <sz val="11"/>
      <color rgb="FFCC0099"/>
      <name val="Calibri"/>
      <family val="2"/>
      <scheme val="minor"/>
    </font>
    <font>
      <sz val="11"/>
      <color rgb="FFC00000"/>
      <name val="Calibri"/>
      <family val="2"/>
      <scheme val="minor"/>
    </font>
    <font>
      <b/>
      <vertAlign val="superscript"/>
      <sz val="11"/>
      <color rgb="FF00B05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vertAlign val="superscript"/>
      <sz val="11"/>
      <color rgb="FFCC00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/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vertical="top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/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  <color rgb="FFCC00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3854821040898502"/>
          <c:y val="0.14054537278434984"/>
          <c:w val="0.55448720472440949"/>
          <c:h val="0.62474583124185756"/>
        </c:manualLayout>
      </c:layout>
      <c:lineChart>
        <c:grouping val="standard"/>
        <c:varyColors val="0"/>
        <c:ser>
          <c:idx val="0"/>
          <c:order val="0"/>
          <c:tx>
            <c:strRef>
              <c:f>'q linear'!$E$7</c:f>
              <c:strCache>
                <c:ptCount val="1"/>
              </c:strCache>
            </c:strRef>
          </c:tx>
          <c:cat>
            <c:numRef>
              <c:f>'q linear'!$H$6:$P$6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 linear'!$H$7:$P$7</c:f>
              <c:numCache>
                <c:formatCode>0.00</c:formatCode>
                <c:ptCount val="9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  <c:pt idx="3">
                  <c:v>190</c:v>
                </c:pt>
                <c:pt idx="4">
                  <c:v>200</c:v>
                </c:pt>
                <c:pt idx="5">
                  <c:v>210</c:v>
                </c:pt>
                <c:pt idx="6">
                  <c:v>220</c:v>
                </c:pt>
                <c:pt idx="7">
                  <c:v>230</c:v>
                </c:pt>
                <c:pt idx="8">
                  <c:v>240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4592"/>
        <c:axId val="137435152"/>
      </c:lineChart>
      <c:catAx>
        <c:axId val="1374345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37435152"/>
        <c:crosses val="autoZero"/>
        <c:auto val="1"/>
        <c:lblAlgn val="ctr"/>
        <c:lblOffset val="100"/>
        <c:noMultiLvlLbl val="0"/>
      </c:catAx>
      <c:valAx>
        <c:axId val="1374351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37434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 nonlinear'!$F$8</c:f>
              <c:strCache>
                <c:ptCount val="1"/>
              </c:strCache>
            </c:strRef>
          </c:tx>
          <c:cat>
            <c:numRef>
              <c:f>'q nonlinear'!$H$7:$P$7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 nonlinear'!$H$8:$P$8</c:f>
              <c:numCache>
                <c:formatCode>0.00</c:formatCode>
                <c:ptCount val="9"/>
                <c:pt idx="0">
                  <c:v>240</c:v>
                </c:pt>
                <c:pt idx="1">
                  <c:v>215</c:v>
                </c:pt>
                <c:pt idx="2">
                  <c:v>200</c:v>
                </c:pt>
                <c:pt idx="3">
                  <c:v>195</c:v>
                </c:pt>
                <c:pt idx="4">
                  <c:v>200</c:v>
                </c:pt>
                <c:pt idx="5">
                  <c:v>215</c:v>
                </c:pt>
                <c:pt idx="6">
                  <c:v>240</c:v>
                </c:pt>
                <c:pt idx="7">
                  <c:v>275</c:v>
                </c:pt>
                <c:pt idx="8">
                  <c:v>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05328"/>
        <c:axId val="185705888"/>
      </c:lineChart>
      <c:catAx>
        <c:axId val="1857053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85705888"/>
        <c:crosses val="autoZero"/>
        <c:auto val="1"/>
        <c:lblAlgn val="ctr"/>
        <c:lblOffset val="100"/>
        <c:noMultiLvlLbl val="0"/>
      </c:catAx>
      <c:valAx>
        <c:axId val="1857058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5705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81414225135734"/>
          <c:y val="4.0501803276515043E-2"/>
          <c:w val="0.56846663664442287"/>
          <c:h val="0.72219183842766166"/>
        </c:manualLayout>
      </c:layout>
      <c:lineChart>
        <c:grouping val="standard"/>
        <c:varyColors val="0"/>
        <c:ser>
          <c:idx val="0"/>
          <c:order val="0"/>
          <c:tx>
            <c:strRef>
              <c:f>'2xQ linear'!$E$7</c:f>
              <c:strCache>
                <c:ptCount val="1"/>
                <c:pt idx="0">
                  <c:v>No FB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'2xQ linear'!$H$6:$P$6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'2xQ linear'!$H$7:$P$7</c:f>
              <c:numCache>
                <c:formatCode>0.00</c:formatCode>
                <c:ptCount val="9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  <c:pt idx="3">
                  <c:v>190</c:v>
                </c:pt>
                <c:pt idx="4">
                  <c:v>200</c:v>
                </c:pt>
                <c:pt idx="5">
                  <c:v>210</c:v>
                </c:pt>
                <c:pt idx="6">
                  <c:v>220</c:v>
                </c:pt>
                <c:pt idx="7">
                  <c:v>230</c:v>
                </c:pt>
                <c:pt idx="8">
                  <c:v>240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'2xQ linear'!$E$8</c:f>
              <c:strCache>
                <c:ptCount val="1"/>
                <c:pt idx="0">
                  <c:v>Continuous FB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'2xQ linear'!$H$6:$P$6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'2xQ linear'!$H$8:$P$8</c:f>
              <c:numCache>
                <c:formatCode>0.00</c:formatCode>
                <c:ptCount val="9"/>
                <c:pt idx="0">
                  <c:v>160</c:v>
                </c:pt>
                <c:pt idx="1">
                  <c:v>175</c:v>
                </c:pt>
                <c:pt idx="2">
                  <c:v>190</c:v>
                </c:pt>
                <c:pt idx="3">
                  <c:v>205</c:v>
                </c:pt>
                <c:pt idx="4">
                  <c:v>220</c:v>
                </c:pt>
                <c:pt idx="5">
                  <c:v>235</c:v>
                </c:pt>
                <c:pt idx="6">
                  <c:v>250</c:v>
                </c:pt>
                <c:pt idx="7">
                  <c:v>265</c:v>
                </c:pt>
                <c:pt idx="8">
                  <c:v>280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09248"/>
        <c:axId val="185709808"/>
      </c:lineChart>
      <c:catAx>
        <c:axId val="1857092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85709808"/>
        <c:crosses val="autoZero"/>
        <c:auto val="1"/>
        <c:lblAlgn val="ctr"/>
        <c:lblOffset val="100"/>
        <c:noMultiLvlLbl val="0"/>
      </c:catAx>
      <c:valAx>
        <c:axId val="1857098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5709248"/>
        <c:crosses val="autoZero"/>
        <c:crossBetween val="between"/>
      </c:valAx>
    </c:plotArea>
    <c:legend>
      <c:legendPos val="r"/>
      <c:layout/>
      <c:overlay val="0"/>
      <c:spPr>
        <a:noFill/>
      </c:spPr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60859284481331"/>
          <c:y val="5.4176959564040367E-2"/>
          <c:w val="0.5249582180605803"/>
          <c:h val="0.56727715267001166"/>
        </c:manualLayout>
      </c:layout>
      <c:lineChart>
        <c:grouping val="standard"/>
        <c:varyColors val="0"/>
        <c:ser>
          <c:idx val="0"/>
          <c:order val="0"/>
          <c:tx>
            <c:strRef>
              <c:f>'2xQ nonlinear'!$E$9</c:f>
              <c:strCache>
                <c:ptCount val="1"/>
                <c:pt idx="0">
                  <c:v>No FB</c:v>
                </c:pt>
              </c:strCache>
            </c:strRef>
          </c:tx>
          <c:cat>
            <c:numRef>
              <c:f>'2xQ nonlinear'!$H$8:$P$8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'2xQ nonlinear'!$H$9:$P$9</c:f>
              <c:numCache>
                <c:formatCode>0.00</c:formatCode>
                <c:ptCount val="9"/>
                <c:pt idx="0">
                  <c:v>240</c:v>
                </c:pt>
                <c:pt idx="1">
                  <c:v>215</c:v>
                </c:pt>
                <c:pt idx="2">
                  <c:v>200</c:v>
                </c:pt>
                <c:pt idx="3">
                  <c:v>195</c:v>
                </c:pt>
                <c:pt idx="4">
                  <c:v>200</c:v>
                </c:pt>
                <c:pt idx="5">
                  <c:v>215</c:v>
                </c:pt>
                <c:pt idx="6">
                  <c:v>240</c:v>
                </c:pt>
                <c:pt idx="7">
                  <c:v>275</c:v>
                </c:pt>
                <c:pt idx="8">
                  <c:v>320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'2xQ nonlinear'!$E$10</c:f>
              <c:strCache>
                <c:ptCount val="1"/>
                <c:pt idx="0">
                  <c:v>Continuous FB</c:v>
                </c:pt>
              </c:strCache>
            </c:strRef>
          </c:tx>
          <c:cat>
            <c:numRef>
              <c:f>'2xQ nonlinear'!$H$8:$P$8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'2xQ nonlinear'!$H$10:$P$10</c:f>
              <c:numCache>
                <c:formatCode>0.00</c:formatCode>
                <c:ptCount val="9"/>
                <c:pt idx="0">
                  <c:v>320</c:v>
                </c:pt>
                <c:pt idx="1">
                  <c:v>265</c:v>
                </c:pt>
                <c:pt idx="2">
                  <c:v>230</c:v>
                </c:pt>
                <c:pt idx="3">
                  <c:v>215</c:v>
                </c:pt>
                <c:pt idx="4">
                  <c:v>220</c:v>
                </c:pt>
                <c:pt idx="5">
                  <c:v>245</c:v>
                </c:pt>
                <c:pt idx="6">
                  <c:v>290</c:v>
                </c:pt>
                <c:pt idx="7">
                  <c:v>355</c:v>
                </c:pt>
                <c:pt idx="8">
                  <c:v>440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23808"/>
        <c:axId val="187624368"/>
      </c:lineChart>
      <c:catAx>
        <c:axId val="18762380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87624368"/>
        <c:crosses val="autoZero"/>
        <c:auto val="1"/>
        <c:lblAlgn val="ctr"/>
        <c:lblOffset val="100"/>
        <c:noMultiLvlLbl val="0"/>
      </c:catAx>
      <c:valAx>
        <c:axId val="187624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7623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'3xQ linear'!$E$7</c:f>
              <c:strCache>
                <c:ptCount val="1"/>
                <c:pt idx="0">
                  <c:v>No FB</c:v>
                </c:pt>
              </c:strCache>
            </c:strRef>
          </c:tx>
          <c:cat>
            <c:numRef>
              <c:f>'3xQ linear'!$I$6:$Q$6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'3xQ linear'!$I$7:$Q$7</c:f>
              <c:numCache>
                <c:formatCode>0.00</c:formatCode>
                <c:ptCount val="9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  <c:pt idx="3">
                  <c:v>190</c:v>
                </c:pt>
                <c:pt idx="4">
                  <c:v>200</c:v>
                </c:pt>
                <c:pt idx="5">
                  <c:v>210</c:v>
                </c:pt>
                <c:pt idx="6">
                  <c:v>220</c:v>
                </c:pt>
                <c:pt idx="7">
                  <c:v>230</c:v>
                </c:pt>
                <c:pt idx="8">
                  <c:v>240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'3xQ linear'!$E$8</c:f>
              <c:strCache>
                <c:ptCount val="1"/>
                <c:pt idx="0">
                  <c:v>Continuous FB</c:v>
                </c:pt>
              </c:strCache>
            </c:strRef>
          </c:tx>
          <c:cat>
            <c:numRef>
              <c:f>'3xQ linear'!$I$6:$Q$6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'3xQ linear'!$I$8:$Q$8</c:f>
              <c:numCache>
                <c:formatCode>0.00</c:formatCode>
                <c:ptCount val="9"/>
                <c:pt idx="0">
                  <c:v>140</c:v>
                </c:pt>
                <c:pt idx="1">
                  <c:v>160</c:v>
                </c:pt>
                <c:pt idx="2">
                  <c:v>180</c:v>
                </c:pt>
                <c:pt idx="3">
                  <c:v>200</c:v>
                </c:pt>
                <c:pt idx="4">
                  <c:v>220</c:v>
                </c:pt>
                <c:pt idx="5">
                  <c:v>240</c:v>
                </c:pt>
                <c:pt idx="6">
                  <c:v>260</c:v>
                </c:pt>
                <c:pt idx="7">
                  <c:v>280</c:v>
                </c:pt>
                <c:pt idx="8">
                  <c:v>300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'3xQ linear'!$E$9</c:f>
              <c:strCache>
                <c:ptCount val="1"/>
                <c:pt idx="0">
                  <c:v>Intermittent FB</c:v>
                </c:pt>
              </c:strCache>
            </c:strRef>
          </c:tx>
          <c:spPr>
            <a:ln>
              <a:solidFill>
                <a:srgbClr val="CC0099"/>
              </a:solidFill>
            </a:ln>
          </c:spPr>
          <c:marker>
            <c:spPr>
              <a:solidFill>
                <a:srgbClr val="CC0099"/>
              </a:solidFill>
              <a:ln>
                <a:solidFill>
                  <a:srgbClr val="CC0099"/>
                </a:solidFill>
              </a:ln>
            </c:spPr>
          </c:marker>
          <c:cat>
            <c:numRef>
              <c:f>'3xQ linear'!$I$6:$Q$6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'3xQ linear'!$I$9:$Q$9</c:f>
              <c:numCache>
                <c:formatCode>0.00</c:formatCode>
                <c:ptCount val="9"/>
                <c:pt idx="0">
                  <c:v>170</c:v>
                </c:pt>
                <c:pt idx="1">
                  <c:v>175</c:v>
                </c:pt>
                <c:pt idx="2">
                  <c:v>180</c:v>
                </c:pt>
                <c:pt idx="3">
                  <c:v>185</c:v>
                </c:pt>
                <c:pt idx="4">
                  <c:v>190</c:v>
                </c:pt>
                <c:pt idx="5">
                  <c:v>195</c:v>
                </c:pt>
                <c:pt idx="6">
                  <c:v>200</c:v>
                </c:pt>
                <c:pt idx="7">
                  <c:v>205</c:v>
                </c:pt>
                <c:pt idx="8">
                  <c:v>210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28288"/>
        <c:axId val="187628848"/>
      </c:lineChart>
      <c:catAx>
        <c:axId val="18762828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87628848"/>
        <c:crosses val="autoZero"/>
        <c:auto val="1"/>
        <c:lblAlgn val="ctr"/>
        <c:lblOffset val="100"/>
        <c:noMultiLvlLbl val="0"/>
      </c:catAx>
      <c:valAx>
        <c:axId val="1876288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7628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'3xQ nonlinear'!$E$8</c:f>
              <c:strCache>
                <c:ptCount val="1"/>
                <c:pt idx="0">
                  <c:v>No FB</c:v>
                </c:pt>
              </c:strCache>
            </c:strRef>
          </c:tx>
          <c:cat>
            <c:numRef>
              <c:f>'3xQ nonlinear'!$I$7:$Q$7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'3xQ nonlinear'!$I$8:$Q$8</c:f>
              <c:numCache>
                <c:formatCode>0.00</c:formatCode>
                <c:ptCount val="9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  <c:pt idx="3">
                  <c:v>190</c:v>
                </c:pt>
                <c:pt idx="4">
                  <c:v>200</c:v>
                </c:pt>
                <c:pt idx="5">
                  <c:v>210</c:v>
                </c:pt>
                <c:pt idx="6">
                  <c:v>220</c:v>
                </c:pt>
                <c:pt idx="7">
                  <c:v>230</c:v>
                </c:pt>
                <c:pt idx="8">
                  <c:v>240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'3xQ nonlinear'!$E$9</c:f>
              <c:strCache>
                <c:ptCount val="1"/>
                <c:pt idx="0">
                  <c:v>Continuous FB</c:v>
                </c:pt>
              </c:strCache>
            </c:strRef>
          </c:tx>
          <c:cat>
            <c:numRef>
              <c:f>'3xQ nonlinear'!$I$7:$Q$7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'3xQ nonlinear'!$I$9:$Q$9</c:f>
              <c:numCache>
                <c:formatCode>0.00</c:formatCode>
                <c:ptCount val="9"/>
                <c:pt idx="0">
                  <c:v>220</c:v>
                </c:pt>
                <c:pt idx="1">
                  <c:v>205</c:v>
                </c:pt>
                <c:pt idx="2">
                  <c:v>200</c:v>
                </c:pt>
                <c:pt idx="3">
                  <c:v>205</c:v>
                </c:pt>
                <c:pt idx="4">
                  <c:v>220</c:v>
                </c:pt>
                <c:pt idx="5">
                  <c:v>245</c:v>
                </c:pt>
                <c:pt idx="6">
                  <c:v>280</c:v>
                </c:pt>
                <c:pt idx="7">
                  <c:v>325</c:v>
                </c:pt>
                <c:pt idx="8">
                  <c:v>380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'3xQ nonlinear'!$E$10</c:f>
              <c:strCache>
                <c:ptCount val="1"/>
                <c:pt idx="0">
                  <c:v>Intermittent FB</c:v>
                </c:pt>
              </c:strCache>
            </c:strRef>
          </c:tx>
          <c:spPr>
            <a:ln>
              <a:solidFill>
                <a:srgbClr val="CC0099"/>
              </a:solidFill>
            </a:ln>
          </c:spPr>
          <c:marker>
            <c:spPr>
              <a:solidFill>
                <a:srgbClr val="CC0099"/>
              </a:solidFill>
              <a:ln>
                <a:solidFill>
                  <a:srgbClr val="CC0099"/>
                </a:solidFill>
              </a:ln>
            </c:spPr>
          </c:marker>
          <c:cat>
            <c:numRef>
              <c:f>'3xQ nonlinear'!$I$7:$Q$7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'3xQ nonlinear'!$I$10:$Q$10</c:f>
              <c:numCache>
                <c:formatCode>0.00</c:formatCode>
                <c:ptCount val="9"/>
                <c:pt idx="0">
                  <c:v>90</c:v>
                </c:pt>
                <c:pt idx="1">
                  <c:v>130</c:v>
                </c:pt>
                <c:pt idx="2">
                  <c:v>160</c:v>
                </c:pt>
                <c:pt idx="3">
                  <c:v>180</c:v>
                </c:pt>
                <c:pt idx="4">
                  <c:v>190</c:v>
                </c:pt>
                <c:pt idx="5">
                  <c:v>190</c:v>
                </c:pt>
                <c:pt idx="6">
                  <c:v>180</c:v>
                </c:pt>
                <c:pt idx="7">
                  <c:v>160</c:v>
                </c:pt>
                <c:pt idx="8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35120"/>
        <c:axId val="188035680"/>
      </c:lineChart>
      <c:catAx>
        <c:axId val="1880351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88035680"/>
        <c:crosses val="autoZero"/>
        <c:auto val="1"/>
        <c:lblAlgn val="ctr"/>
        <c:lblOffset val="100"/>
        <c:noMultiLvlLbl val="0"/>
      </c:catAx>
      <c:valAx>
        <c:axId val="1880356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88035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'QxQ linear'!$D$7</c:f>
              <c:strCache>
                <c:ptCount val="1"/>
                <c:pt idx="0">
                  <c:v>Motivation=25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'QxQ linear'!$I$6:$Q$6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linear'!$I$7:$Q$7</c:f>
              <c:numCache>
                <c:formatCode>General</c:formatCode>
                <c:ptCount val="9"/>
                <c:pt idx="0">
                  <c:v>85</c:v>
                </c:pt>
                <c:pt idx="1">
                  <c:v>120</c:v>
                </c:pt>
                <c:pt idx="2">
                  <c:v>155</c:v>
                </c:pt>
                <c:pt idx="3">
                  <c:v>190</c:v>
                </c:pt>
                <c:pt idx="4">
                  <c:v>225</c:v>
                </c:pt>
                <c:pt idx="5">
                  <c:v>260</c:v>
                </c:pt>
                <c:pt idx="6">
                  <c:v>295</c:v>
                </c:pt>
                <c:pt idx="7">
                  <c:v>330</c:v>
                </c:pt>
                <c:pt idx="8">
                  <c:v>365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'QxQ linear'!$D$8</c:f>
              <c:strCache>
                <c:ptCount val="1"/>
                <c:pt idx="0">
                  <c:v>Motivation=20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'QxQ linear'!$I$6:$Q$6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linear'!$I$8:$Q$8</c:f>
              <c:numCache>
                <c:formatCode>General</c:formatCode>
                <c:ptCount val="9"/>
                <c:pt idx="0">
                  <c:v>160</c:v>
                </c:pt>
                <c:pt idx="1">
                  <c:v>170</c:v>
                </c:pt>
                <c:pt idx="2">
                  <c:v>180</c:v>
                </c:pt>
                <c:pt idx="3">
                  <c:v>190</c:v>
                </c:pt>
                <c:pt idx="4">
                  <c:v>200</c:v>
                </c:pt>
                <c:pt idx="5">
                  <c:v>210</c:v>
                </c:pt>
                <c:pt idx="6">
                  <c:v>220</c:v>
                </c:pt>
                <c:pt idx="7">
                  <c:v>230</c:v>
                </c:pt>
                <c:pt idx="8">
                  <c:v>240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'QxQ linear'!$D$9</c:f>
              <c:strCache>
                <c:ptCount val="1"/>
                <c:pt idx="0">
                  <c:v>Motivation=15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'QxQ linear'!$I$6:$Q$6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linear'!$I$9:$Q$9</c:f>
              <c:numCache>
                <c:formatCode>General</c:formatCode>
                <c:ptCount val="9"/>
                <c:pt idx="0">
                  <c:v>235</c:v>
                </c:pt>
                <c:pt idx="1">
                  <c:v>220</c:v>
                </c:pt>
                <c:pt idx="2">
                  <c:v>205</c:v>
                </c:pt>
                <c:pt idx="3">
                  <c:v>190</c:v>
                </c:pt>
                <c:pt idx="4">
                  <c:v>175</c:v>
                </c:pt>
                <c:pt idx="5">
                  <c:v>160</c:v>
                </c:pt>
                <c:pt idx="6">
                  <c:v>145</c:v>
                </c:pt>
                <c:pt idx="7">
                  <c:v>130</c:v>
                </c:pt>
                <c:pt idx="8">
                  <c:v>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39600"/>
        <c:axId val="188040160"/>
      </c:lineChart>
      <c:catAx>
        <c:axId val="18803960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88040160"/>
        <c:crosses val="autoZero"/>
        <c:auto val="1"/>
        <c:lblAlgn val="ctr"/>
        <c:lblOffset val="100"/>
        <c:noMultiLvlLbl val="0"/>
      </c:catAx>
      <c:valAx>
        <c:axId val="18804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039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'QxQ nonlinear'!$D$8</c:f>
              <c:strCache>
                <c:ptCount val="1"/>
                <c:pt idx="0">
                  <c:v>Motivation=25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'QxQ nonlinear'!$J$7:$R$7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nonlinear'!$J$8:$R$8</c:f>
              <c:numCache>
                <c:formatCode>General</c:formatCode>
                <c:ptCount val="9"/>
                <c:pt idx="0">
                  <c:v>1307.5</c:v>
                </c:pt>
                <c:pt idx="1">
                  <c:v>791.25</c:v>
                </c:pt>
                <c:pt idx="2">
                  <c:v>437.5</c:v>
                </c:pt>
                <c:pt idx="3">
                  <c:v>246.25</c:v>
                </c:pt>
                <c:pt idx="4">
                  <c:v>217.5</c:v>
                </c:pt>
                <c:pt idx="5">
                  <c:v>351.25</c:v>
                </c:pt>
                <c:pt idx="6">
                  <c:v>647.5</c:v>
                </c:pt>
                <c:pt idx="7">
                  <c:v>1106.25</c:v>
                </c:pt>
                <c:pt idx="8">
                  <c:v>1727.5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'QxQ nonlinear'!$D$9</c:f>
              <c:strCache>
                <c:ptCount val="1"/>
                <c:pt idx="0">
                  <c:v>Motivation=20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'QxQ nonlinear'!$J$7:$R$7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nonlinear'!$J$9:$R$9</c:f>
              <c:numCache>
                <c:formatCode>General</c:formatCode>
                <c:ptCount val="9"/>
                <c:pt idx="0">
                  <c:v>540</c:v>
                </c:pt>
                <c:pt idx="1">
                  <c:v>380</c:v>
                </c:pt>
                <c:pt idx="2">
                  <c:v>270</c:v>
                </c:pt>
                <c:pt idx="3">
                  <c:v>210</c:v>
                </c:pt>
                <c:pt idx="4">
                  <c:v>200</c:v>
                </c:pt>
                <c:pt idx="5">
                  <c:v>240</c:v>
                </c:pt>
                <c:pt idx="6">
                  <c:v>330</c:v>
                </c:pt>
                <c:pt idx="7">
                  <c:v>470</c:v>
                </c:pt>
                <c:pt idx="8">
                  <c:v>660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'QxQ nonlinear'!$D$10</c:f>
              <c:strCache>
                <c:ptCount val="1"/>
                <c:pt idx="0">
                  <c:v>Motivation=15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'QxQ nonlinear'!$J$7:$R$7</c:f>
              <c:numCache>
                <c:formatCode>0.00</c:formatCode>
                <c:ptCount val="9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</c:numCache>
            </c:numRef>
          </c:cat>
          <c:val>
            <c:numRef>
              <c:f>'QxQ nonlinear'!$J$10:$R$10</c:f>
              <c:numCache>
                <c:formatCode>General</c:formatCode>
                <c:ptCount val="9"/>
                <c:pt idx="0">
                  <c:v>587.5</c:v>
                </c:pt>
                <c:pt idx="1">
                  <c:v>396.25</c:v>
                </c:pt>
                <c:pt idx="2">
                  <c:v>267.5</c:v>
                </c:pt>
                <c:pt idx="3">
                  <c:v>201.25</c:v>
                </c:pt>
                <c:pt idx="4">
                  <c:v>197.5</c:v>
                </c:pt>
                <c:pt idx="5">
                  <c:v>256.25</c:v>
                </c:pt>
                <c:pt idx="6">
                  <c:v>377.5</c:v>
                </c:pt>
                <c:pt idx="7">
                  <c:v>561.25</c:v>
                </c:pt>
                <c:pt idx="8">
                  <c:v>807.5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02848"/>
        <c:axId val="188203408"/>
      </c:lineChart>
      <c:catAx>
        <c:axId val="1882028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88203408"/>
        <c:crosses val="autoZero"/>
        <c:auto val="1"/>
        <c:lblAlgn val="ctr"/>
        <c:lblOffset val="100"/>
        <c:noMultiLvlLbl val="0"/>
      </c:catAx>
      <c:valAx>
        <c:axId val="18820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8202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8</xdr:row>
      <xdr:rowOff>119061</xdr:rowOff>
    </xdr:from>
    <xdr:to>
      <xdr:col>13</xdr:col>
      <xdr:colOff>485775</xdr:colOff>
      <xdr:row>23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292100</xdr:colOff>
      <xdr:row>11</xdr:row>
      <xdr:rowOff>127000</xdr:rowOff>
    </xdr:from>
    <xdr:to>
      <xdr:col>16</xdr:col>
      <xdr:colOff>419100</xdr:colOff>
      <xdr:row>29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0.23489</cdr:x>
      <cdr:y>0.8731</cdr:y>
    </cdr:from>
    <cdr:to>
      <cdr:x>0.8532</cdr:x>
      <cdr:y>0.96138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95401" y="3014664"/>
          <a:ext cx="34099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Number of Practices</a:t>
          </a:r>
        </a:p>
      </cdr:txBody>
    </cdr:sp>
  </cdr:relSizeAnchor>
  <cdr:relSizeAnchor xmlns:cdr="http://schemas.openxmlformats.org/drawingml/2006/chartDrawing">
    <cdr:from>
      <cdr:x>0.0924</cdr:x>
      <cdr:y>0.17379</cdr:y>
    </cdr:from>
    <cdr:to>
      <cdr:x>0.15112</cdr:x>
      <cdr:y>0.75586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333374" y="1443038"/>
          <a:ext cx="2009776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Performance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10</xdr:row>
      <xdr:rowOff>147637</xdr:rowOff>
    </xdr:from>
    <xdr:to>
      <xdr:col>13</xdr:col>
      <xdr:colOff>190500</xdr:colOff>
      <xdr:row>25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9</xdr:row>
      <xdr:rowOff>138112</xdr:rowOff>
    </xdr:from>
    <xdr:to>
      <xdr:col>15</xdr:col>
      <xdr:colOff>161926</xdr:colOff>
      <xdr:row>26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0.22357</cdr:x>
      <cdr:y>0.85226</cdr:y>
    </cdr:from>
    <cdr:to>
      <cdr:x>0.75043</cdr:x>
      <cdr:y>0.92339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28725" y="2967038"/>
          <a:ext cx="28956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Practice</a:t>
          </a:r>
        </a:p>
      </cdr:txBody>
    </cdr:sp>
  </cdr:relSizeAnchor>
  <cdr:relSizeAnchor xmlns:cdr="http://schemas.openxmlformats.org/drawingml/2006/chartDrawing">
    <cdr:from>
      <cdr:x>0.07972</cdr:x>
      <cdr:y>0.08755</cdr:y>
    </cdr:from>
    <cdr:to>
      <cdr:x>0.13345</cdr:x>
      <cdr:y>0.64979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392905" y="1135856"/>
          <a:ext cx="1957388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Performance</a:t>
          </a:r>
        </a:p>
      </cdr:txBody>
    </cdr:sp>
  </cdr:relSizeAnchor>
  <cdr:relSizeAnchor xmlns:cdr="http://schemas.openxmlformats.org/drawingml/2006/chartDrawing">
    <cdr:from>
      <cdr:x>0.00851</cdr:x>
      <cdr:y>0.01566</cdr:y>
    </cdr:from>
    <cdr:to>
      <cdr:x>0.53537</cdr:x>
      <cdr:y>0.08679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800" y="50800"/>
          <a:ext cx="3146500" cy="2306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/>
            <a:t>Practice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12</xdr:row>
      <xdr:rowOff>33336</xdr:rowOff>
    </xdr:from>
    <xdr:to>
      <xdr:col>15</xdr:col>
      <xdr:colOff>390524</xdr:colOff>
      <xdr:row>27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238125</xdr:colOff>
      <xdr:row>24</xdr:row>
      <xdr:rowOff>57150</xdr:rowOff>
    </xdr:from>
    <xdr:to>
      <xdr:col>13</xdr:col>
      <xdr:colOff>336625</xdr:colOff>
      <xdr:row>25</xdr:row>
      <xdr:rowOff>97344</xdr:rowOff>
    </xdr:to>
    <xdr:sp macro="" textlink="">
      <xdr:nvSpPr>
        <xdr:cNvPr id="3" name="TextBox 1"/>
        <xdr:cNvSpPr txBox="1"/>
      </xdr:nvSpPr>
      <xdr:spPr>
        <a:xfrm>
          <a:off x="5734050" y="4695825"/>
          <a:ext cx="3146500" cy="23069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/>
            <a:t>Practice</a:t>
          </a:r>
        </a:p>
      </xdr:txBody>
    </xdr:sp>
    <xdr:clientData/>
  </xdr:twoCellAnchor>
  <xdr:twoCellAnchor>
    <xdr:from>
      <xdr:col>7</xdr:col>
      <xdr:colOff>457201</xdr:colOff>
      <xdr:row>13</xdr:row>
      <xdr:rowOff>9525</xdr:rowOff>
    </xdr:from>
    <xdr:to>
      <xdr:col>8</xdr:col>
      <xdr:colOff>168486</xdr:colOff>
      <xdr:row>22</xdr:row>
      <xdr:rowOff>118517</xdr:rowOff>
    </xdr:to>
    <xdr:sp macro="" textlink="">
      <xdr:nvSpPr>
        <xdr:cNvPr id="4" name="TextBox 1"/>
        <xdr:cNvSpPr txBox="1"/>
      </xdr:nvSpPr>
      <xdr:spPr>
        <a:xfrm rot="16200000">
          <a:off x="4563648" y="3275428"/>
          <a:ext cx="1880642" cy="32088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100"/>
            <a:t>Performance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</xdr:colOff>
      <xdr:row>11</xdr:row>
      <xdr:rowOff>0</xdr:rowOff>
    </xdr:from>
    <xdr:to>
      <xdr:col>15</xdr:col>
      <xdr:colOff>395287</xdr:colOff>
      <xdr:row>25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584200</xdr:colOff>
      <xdr:row>12</xdr:row>
      <xdr:rowOff>38100</xdr:rowOff>
    </xdr:from>
    <xdr:to>
      <xdr:col>15</xdr:col>
      <xdr:colOff>558800</xdr:colOff>
      <xdr:row>32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12</xdr:row>
      <xdr:rowOff>0</xdr:rowOff>
    </xdr:from>
    <xdr:to>
      <xdr:col>14</xdr:col>
      <xdr:colOff>469900</xdr:colOff>
      <xdr:row>29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9"/>
  <sheetViews>
    <sheetView workbookViewId="0">
      <selection activeCell="H6" sqref="H6:P6"/>
    </sheetView>
  </sheetViews>
  <sheetFormatPr defaultRowHeight="15" x14ac:dyDescent="0.25"/>
  <cols>
    <col min="3" max="3" width="9.140625" style="2"/>
    <col min="4" max="4" width="6.85546875" customWidth="1"/>
    <col min="5" max="5" width="14.28515625" customWidth="1"/>
    <col min="6" max="6" width="8.140625" customWidth="1"/>
    <col min="7" max="7" width="10.5703125" bestFit="1" customWidth="1"/>
    <col min="17" max="17" width="58.85546875" customWidth="1"/>
  </cols>
  <sheetData>
    <row r="3" spans="1:17" x14ac:dyDescent="0.25">
      <c r="G3" s="9" t="s">
        <v>5</v>
      </c>
      <c r="H3" s="11">
        <v>-2</v>
      </c>
      <c r="I3" s="11">
        <v>-1.5</v>
      </c>
      <c r="J3" s="11">
        <v>-1</v>
      </c>
      <c r="K3" s="11">
        <v>-0.5</v>
      </c>
      <c r="L3" s="11">
        <v>0</v>
      </c>
      <c r="M3" s="11">
        <v>0.5</v>
      </c>
      <c r="N3" s="11">
        <v>1</v>
      </c>
      <c r="O3" s="11">
        <v>1.5</v>
      </c>
      <c r="P3" s="11">
        <v>2</v>
      </c>
    </row>
    <row r="4" spans="1:17" x14ac:dyDescent="0.25">
      <c r="H4" s="2"/>
      <c r="I4" s="2"/>
      <c r="J4" s="2"/>
      <c r="K4" s="2"/>
      <c r="L4" s="2"/>
      <c r="M4" s="2"/>
      <c r="N4" s="2"/>
      <c r="O4" s="2"/>
      <c r="P4" s="2"/>
    </row>
    <row r="5" spans="1:17" x14ac:dyDescent="0.25">
      <c r="A5" s="9" t="s">
        <v>34</v>
      </c>
      <c r="B5" s="13" t="s">
        <v>0</v>
      </c>
      <c r="C5" s="13">
        <v>200</v>
      </c>
      <c r="G5" t="s">
        <v>12</v>
      </c>
      <c r="H5" s="29">
        <f t="shared" ref="H5:P5" si="0" xml:space="preserve"> H$3 * $C$11</f>
        <v>-20</v>
      </c>
      <c r="I5" s="29">
        <f t="shared" si="0"/>
        <v>-15</v>
      </c>
      <c r="J5" s="29">
        <f t="shared" si="0"/>
        <v>-10</v>
      </c>
      <c r="K5" s="29">
        <f t="shared" si="0"/>
        <v>-5</v>
      </c>
      <c r="L5" s="29">
        <f t="shared" si="0"/>
        <v>0</v>
      </c>
      <c r="M5" s="29">
        <f t="shared" si="0"/>
        <v>5</v>
      </c>
      <c r="N5" s="29">
        <f t="shared" si="0"/>
        <v>10</v>
      </c>
      <c r="O5" s="29">
        <f t="shared" si="0"/>
        <v>15</v>
      </c>
      <c r="P5" s="29">
        <f t="shared" si="0"/>
        <v>20</v>
      </c>
      <c r="Q5" t="s">
        <v>26</v>
      </c>
    </row>
    <row r="6" spans="1:17" x14ac:dyDescent="0.25">
      <c r="A6" s="9" t="s">
        <v>33</v>
      </c>
      <c r="B6" s="13" t="s">
        <v>1</v>
      </c>
      <c r="C6" s="13">
        <v>2</v>
      </c>
      <c r="E6" s="20" t="s">
        <v>11</v>
      </c>
      <c r="F6" s="5"/>
      <c r="G6" s="1" t="s">
        <v>17</v>
      </c>
      <c r="H6" s="29">
        <f t="shared" ref="H6:P6" si="1">$C$10 + (H3*$C$11)</f>
        <v>30</v>
      </c>
      <c r="I6" s="29">
        <f t="shared" si="1"/>
        <v>35</v>
      </c>
      <c r="J6" s="29">
        <f t="shared" si="1"/>
        <v>40</v>
      </c>
      <c r="K6" s="29">
        <f t="shared" si="1"/>
        <v>45</v>
      </c>
      <c r="L6" s="29">
        <f t="shared" si="1"/>
        <v>50</v>
      </c>
      <c r="M6" s="29">
        <f t="shared" si="1"/>
        <v>55</v>
      </c>
      <c r="N6" s="29">
        <f t="shared" si="1"/>
        <v>60</v>
      </c>
      <c r="O6" s="29">
        <f t="shared" si="1"/>
        <v>65</v>
      </c>
      <c r="P6" s="29">
        <f t="shared" si="1"/>
        <v>70</v>
      </c>
      <c r="Q6" t="s">
        <v>29</v>
      </c>
    </row>
    <row r="7" spans="1:17" x14ac:dyDescent="0.25">
      <c r="B7" s="13"/>
      <c r="C7" s="13"/>
      <c r="E7" s="4"/>
      <c r="F7" s="5"/>
      <c r="G7" s="1" t="s">
        <v>10</v>
      </c>
      <c r="H7" s="29">
        <f xml:space="preserve"> $C$5 + ($C$6 * H$5)</f>
        <v>160</v>
      </c>
      <c r="I7" s="29">
        <f t="shared" ref="I7:P7" si="2" xml:space="preserve"> $C$5 + ($C$6 * I$5)</f>
        <v>170</v>
      </c>
      <c r="J7" s="29">
        <f t="shared" si="2"/>
        <v>180</v>
      </c>
      <c r="K7" s="29">
        <f t="shared" si="2"/>
        <v>190</v>
      </c>
      <c r="L7" s="29">
        <f t="shared" si="2"/>
        <v>200</v>
      </c>
      <c r="M7" s="29">
        <f t="shared" si="2"/>
        <v>210</v>
      </c>
      <c r="N7" s="29">
        <f t="shared" si="2"/>
        <v>220</v>
      </c>
      <c r="O7" s="29">
        <f t="shared" si="2"/>
        <v>230</v>
      </c>
      <c r="P7" s="29">
        <f t="shared" si="2"/>
        <v>240</v>
      </c>
      <c r="Q7" t="s">
        <v>27</v>
      </c>
    </row>
    <row r="8" spans="1:17" x14ac:dyDescent="0.25">
      <c r="B8" s="16"/>
      <c r="C8" s="16"/>
    </row>
    <row r="9" spans="1:17" x14ac:dyDescent="0.25">
      <c r="B9" s="16"/>
      <c r="C9" s="16"/>
    </row>
    <row r="10" spans="1:17" x14ac:dyDescent="0.25">
      <c r="B10" s="13" t="s">
        <v>2</v>
      </c>
      <c r="C10" s="13">
        <v>50</v>
      </c>
    </row>
    <row r="11" spans="1:17" x14ac:dyDescent="0.25">
      <c r="B11" s="13" t="s">
        <v>3</v>
      </c>
      <c r="C11" s="13">
        <v>10</v>
      </c>
      <c r="Q11" s="9" t="s">
        <v>42</v>
      </c>
    </row>
    <row r="12" spans="1:17" x14ac:dyDescent="0.25">
      <c r="Q12" s="6" t="s">
        <v>16</v>
      </c>
    </row>
    <row r="13" spans="1:17" x14ac:dyDescent="0.25">
      <c r="Q13" t="s">
        <v>13</v>
      </c>
    </row>
    <row r="16" spans="1:17" x14ac:dyDescent="0.25">
      <c r="B16" s="10"/>
      <c r="D16" s="10"/>
      <c r="E16" s="10"/>
      <c r="F16" s="10"/>
      <c r="Q16" s="7" t="s">
        <v>14</v>
      </c>
    </row>
    <row r="17" spans="2:17" x14ac:dyDescent="0.25">
      <c r="B17" s="10"/>
      <c r="D17" s="10"/>
      <c r="E17" s="10"/>
      <c r="F17" s="10"/>
      <c r="Q17" s="3" t="s">
        <v>15</v>
      </c>
    </row>
    <row r="19" spans="2:17" x14ac:dyDescent="0.25">
      <c r="B19" s="10"/>
      <c r="D19" s="10"/>
      <c r="E19" s="10"/>
      <c r="F19" s="10"/>
    </row>
    <row r="21" spans="2:17" x14ac:dyDescent="0.25">
      <c r="Q21" s="4"/>
    </row>
    <row r="29" spans="2:17" x14ac:dyDescent="0.25">
      <c r="C29" s="2" t="s">
        <v>48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>
      <selection activeCell="P7" sqref="H7:P7"/>
    </sheetView>
  </sheetViews>
  <sheetFormatPr defaultRowHeight="15" x14ac:dyDescent="0.25"/>
  <cols>
    <col min="7" max="7" width="11.7109375" bestFit="1" customWidth="1"/>
  </cols>
  <sheetData>
    <row r="1" spans="1:25" x14ac:dyDescent="0.25">
      <c r="C1" s="2"/>
    </row>
    <row r="2" spans="1:25" x14ac:dyDescent="0.25">
      <c r="C2" s="2"/>
    </row>
    <row r="3" spans="1:25" x14ac:dyDescent="0.25">
      <c r="C3" s="2"/>
      <c r="G3" s="9" t="s">
        <v>5</v>
      </c>
      <c r="H3" s="11">
        <v>-2</v>
      </c>
      <c r="I3" s="11">
        <v>-1.5</v>
      </c>
      <c r="J3" s="11">
        <v>-1</v>
      </c>
      <c r="K3" s="11">
        <v>-0.5</v>
      </c>
      <c r="L3" s="11">
        <v>0</v>
      </c>
      <c r="M3" s="11">
        <v>0.5</v>
      </c>
      <c r="N3" s="11">
        <v>1</v>
      </c>
      <c r="O3" s="11">
        <v>1.5</v>
      </c>
      <c r="P3" s="11">
        <v>2</v>
      </c>
    </row>
    <row r="4" spans="1:25" x14ac:dyDescent="0.25">
      <c r="C4" s="2"/>
      <c r="H4" s="2"/>
      <c r="I4" s="2"/>
      <c r="J4" s="2"/>
      <c r="K4" s="2"/>
      <c r="L4" s="2"/>
      <c r="M4" s="2"/>
      <c r="N4" s="2"/>
      <c r="O4" s="2"/>
      <c r="P4" s="2"/>
    </row>
    <row r="5" spans="1:25" x14ac:dyDescent="0.25">
      <c r="G5" t="s">
        <v>12</v>
      </c>
      <c r="H5" s="29">
        <f t="shared" ref="H5:P5" si="0" xml:space="preserve"> H$3 * $C$12</f>
        <v>-20</v>
      </c>
      <c r="I5" s="29">
        <f t="shared" si="0"/>
        <v>-15</v>
      </c>
      <c r="J5" s="29">
        <f t="shared" si="0"/>
        <v>-10</v>
      </c>
      <c r="K5" s="29">
        <f t="shared" si="0"/>
        <v>-5</v>
      </c>
      <c r="L5" s="29">
        <f t="shared" si="0"/>
        <v>0</v>
      </c>
      <c r="M5" s="29">
        <f t="shared" si="0"/>
        <v>5</v>
      </c>
      <c r="N5" s="29">
        <f t="shared" si="0"/>
        <v>10</v>
      </c>
      <c r="O5" s="29">
        <f t="shared" si="0"/>
        <v>15</v>
      </c>
      <c r="P5" s="29">
        <f t="shared" si="0"/>
        <v>20</v>
      </c>
      <c r="Q5" s="38" t="s">
        <v>26</v>
      </c>
      <c r="R5" s="38"/>
      <c r="S5" s="38"/>
      <c r="T5" s="38"/>
      <c r="U5" s="38"/>
      <c r="V5" s="38"/>
    </row>
    <row r="6" spans="1:25" ht="17.25" x14ac:dyDescent="0.25">
      <c r="A6" s="9" t="s">
        <v>34</v>
      </c>
      <c r="B6" s="13" t="s">
        <v>0</v>
      </c>
      <c r="C6" s="13">
        <v>200</v>
      </c>
      <c r="G6" t="s">
        <v>24</v>
      </c>
      <c r="H6" s="29">
        <f>H$5^2</f>
        <v>400</v>
      </c>
      <c r="I6" s="29">
        <f t="shared" ref="I6:P6" si="1">I$5^2</f>
        <v>225</v>
      </c>
      <c r="J6" s="29">
        <f t="shared" si="1"/>
        <v>100</v>
      </c>
      <c r="K6" s="29">
        <f t="shared" si="1"/>
        <v>25</v>
      </c>
      <c r="L6" s="29">
        <f t="shared" si="1"/>
        <v>0</v>
      </c>
      <c r="M6" s="29">
        <f t="shared" si="1"/>
        <v>25</v>
      </c>
      <c r="N6" s="29">
        <f t="shared" si="1"/>
        <v>100</v>
      </c>
      <c r="O6" s="29">
        <f t="shared" si="1"/>
        <v>225</v>
      </c>
      <c r="P6" s="29">
        <f t="shared" si="1"/>
        <v>400</v>
      </c>
      <c r="Q6" s="38" t="s">
        <v>28</v>
      </c>
      <c r="R6" s="38"/>
      <c r="S6" s="38"/>
      <c r="T6" s="38"/>
      <c r="U6" s="38"/>
      <c r="V6" s="38"/>
    </row>
    <row r="7" spans="1:25" x14ac:dyDescent="0.25">
      <c r="A7" s="9" t="s">
        <v>33</v>
      </c>
      <c r="B7" s="13" t="s">
        <v>1</v>
      </c>
      <c r="C7" s="13">
        <v>2</v>
      </c>
      <c r="E7" s="20" t="s">
        <v>11</v>
      </c>
      <c r="F7" s="5"/>
      <c r="G7" s="1" t="s">
        <v>17</v>
      </c>
      <c r="H7" s="29">
        <f t="shared" ref="H7:P7" si="2">$C$11 + (H3*$C$12)</f>
        <v>30</v>
      </c>
      <c r="I7" s="29">
        <f t="shared" si="2"/>
        <v>35</v>
      </c>
      <c r="J7" s="29">
        <f t="shared" si="2"/>
        <v>40</v>
      </c>
      <c r="K7" s="29">
        <f t="shared" si="2"/>
        <v>45</v>
      </c>
      <c r="L7" s="29">
        <f t="shared" si="2"/>
        <v>50</v>
      </c>
      <c r="M7" s="29">
        <f t="shared" si="2"/>
        <v>55</v>
      </c>
      <c r="N7" s="29">
        <f t="shared" si="2"/>
        <v>60</v>
      </c>
      <c r="O7" s="29">
        <f t="shared" si="2"/>
        <v>65</v>
      </c>
      <c r="P7" s="29">
        <f t="shared" si="2"/>
        <v>70</v>
      </c>
      <c r="Q7" s="38" t="s">
        <v>29</v>
      </c>
      <c r="R7" s="38"/>
      <c r="S7" s="38"/>
      <c r="T7" s="38"/>
      <c r="U7" s="38"/>
      <c r="V7" s="38"/>
    </row>
    <row r="8" spans="1:25" ht="36.75" customHeight="1" x14ac:dyDescent="0.25">
      <c r="A8" s="9" t="s">
        <v>35</v>
      </c>
      <c r="B8" s="13" t="s">
        <v>104</v>
      </c>
      <c r="C8" s="13">
        <v>0.2</v>
      </c>
      <c r="E8" s="25"/>
      <c r="F8" s="25"/>
      <c r="G8" s="1" t="s">
        <v>10</v>
      </c>
      <c r="H8" s="29">
        <f xml:space="preserve"> $C$6 + ($C$7 * H$5) + ($C$8 * H$6)</f>
        <v>240</v>
      </c>
      <c r="I8" s="29">
        <f t="shared" ref="I8:P8" si="3" xml:space="preserve"> $C$6 + ($C$7 * I$5) + ($C$8 * I$6)</f>
        <v>215</v>
      </c>
      <c r="J8" s="29">
        <f t="shared" si="3"/>
        <v>200</v>
      </c>
      <c r="K8" s="29">
        <f t="shared" si="3"/>
        <v>195</v>
      </c>
      <c r="L8" s="29">
        <f t="shared" si="3"/>
        <v>200</v>
      </c>
      <c r="M8" s="29">
        <f t="shared" si="3"/>
        <v>215</v>
      </c>
      <c r="N8" s="29">
        <f t="shared" si="3"/>
        <v>240</v>
      </c>
      <c r="O8" s="29">
        <f t="shared" si="3"/>
        <v>275</v>
      </c>
      <c r="P8" s="29">
        <f t="shared" si="3"/>
        <v>320</v>
      </c>
      <c r="Q8" s="39" t="s">
        <v>30</v>
      </c>
      <c r="R8" s="39"/>
      <c r="S8" s="39"/>
      <c r="T8" s="39"/>
      <c r="U8" s="39"/>
      <c r="V8" s="39"/>
      <c r="W8" s="14"/>
      <c r="X8" s="14"/>
      <c r="Y8" s="14"/>
    </row>
    <row r="9" spans="1:25" x14ac:dyDescent="0.25">
      <c r="B9" s="16"/>
      <c r="C9" s="16"/>
      <c r="Q9" s="10"/>
      <c r="R9" s="10"/>
      <c r="S9" s="10"/>
      <c r="T9" s="10"/>
      <c r="U9" s="10"/>
      <c r="V9" s="10"/>
    </row>
    <row r="10" spans="1:25" x14ac:dyDescent="0.25">
      <c r="B10" s="16"/>
      <c r="C10" s="16"/>
    </row>
    <row r="11" spans="1:25" x14ac:dyDescent="0.25">
      <c r="B11" s="13" t="s">
        <v>2</v>
      </c>
      <c r="C11" s="13">
        <v>50</v>
      </c>
    </row>
    <row r="12" spans="1:25" x14ac:dyDescent="0.25">
      <c r="B12" s="13" t="s">
        <v>3</v>
      </c>
      <c r="C12" s="13">
        <v>10</v>
      </c>
      <c r="Q12" s="9" t="s">
        <v>42</v>
      </c>
    </row>
    <row r="13" spans="1:25" x14ac:dyDescent="0.25">
      <c r="C13" s="2"/>
      <c r="Q13" s="6" t="s">
        <v>16</v>
      </c>
    </row>
    <row r="14" spans="1:25" x14ac:dyDescent="0.25">
      <c r="C14" s="2"/>
      <c r="Q14" t="s">
        <v>13</v>
      </c>
    </row>
    <row r="15" spans="1:25" x14ac:dyDescent="0.25">
      <c r="C15" s="2"/>
    </row>
    <row r="16" spans="1:25" x14ac:dyDescent="0.25">
      <c r="C16" s="2"/>
    </row>
    <row r="17" spans="2:17" x14ac:dyDescent="0.25">
      <c r="B17" s="10"/>
      <c r="C17" s="2"/>
      <c r="D17" s="10"/>
      <c r="E17" s="10"/>
      <c r="F17" s="10"/>
      <c r="Q17" s="7" t="s">
        <v>14</v>
      </c>
    </row>
    <row r="18" spans="2:17" x14ac:dyDescent="0.25">
      <c r="B18" s="10"/>
      <c r="C18" s="2"/>
      <c r="D18" s="10"/>
      <c r="E18" s="10"/>
      <c r="F18" s="10"/>
      <c r="Q18" s="3" t="s">
        <v>15</v>
      </c>
    </row>
  </sheetData>
  <mergeCells count="4">
    <mergeCell ref="Q6:V6"/>
    <mergeCell ref="Q5:V5"/>
    <mergeCell ref="Q7:V7"/>
    <mergeCell ref="Q8:V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2"/>
  <sheetViews>
    <sheetView workbookViewId="0">
      <selection activeCell="P6" sqref="H6:P6"/>
    </sheetView>
  </sheetViews>
  <sheetFormatPr defaultRowHeight="15" x14ac:dyDescent="0.25"/>
  <cols>
    <col min="1" max="1" width="13.85546875" bestFit="1" customWidth="1"/>
    <col min="2" max="2" width="11.5703125" bestFit="1" customWidth="1"/>
    <col min="3" max="3" width="9.140625" style="2"/>
    <col min="5" max="5" width="13.5703125" bestFit="1" customWidth="1"/>
    <col min="6" max="6" width="11.28515625" bestFit="1" customWidth="1"/>
    <col min="7" max="7" width="11.140625" bestFit="1" customWidth="1"/>
    <col min="8" max="8" width="8.140625" customWidth="1"/>
    <col min="9" max="9" width="7.85546875" customWidth="1"/>
    <col min="10" max="10" width="7.7109375" customWidth="1"/>
    <col min="11" max="11" width="7.5703125" customWidth="1"/>
    <col min="12" max="12" width="7.28515625" customWidth="1"/>
    <col min="13" max="13" width="7.42578125" customWidth="1"/>
    <col min="14" max="14" width="7.140625" customWidth="1"/>
    <col min="15" max="15" width="7.5703125" customWidth="1"/>
    <col min="16" max="16" width="7.42578125" customWidth="1"/>
    <col min="17" max="17" width="52" style="12" customWidth="1"/>
  </cols>
  <sheetData>
    <row r="3" spans="1:17" x14ac:dyDescent="0.25">
      <c r="F3" s="9" t="s">
        <v>5</v>
      </c>
      <c r="G3" s="9"/>
      <c r="H3" s="11">
        <v>-2</v>
      </c>
      <c r="I3" s="11">
        <v>-1.5</v>
      </c>
      <c r="J3" s="11">
        <v>-1</v>
      </c>
      <c r="K3" s="11">
        <v>-0.5</v>
      </c>
      <c r="L3" s="11">
        <v>0</v>
      </c>
      <c r="M3" s="11">
        <v>0.5</v>
      </c>
      <c r="N3" s="11">
        <v>1</v>
      </c>
      <c r="O3" s="11">
        <v>1.5</v>
      </c>
      <c r="P3" s="11">
        <v>2</v>
      </c>
    </row>
    <row r="4" spans="1:17" x14ac:dyDescent="0.25">
      <c r="H4" s="2"/>
      <c r="I4" s="2"/>
      <c r="J4" s="2"/>
      <c r="K4" s="2"/>
      <c r="L4" s="2"/>
      <c r="M4" s="2"/>
      <c r="N4" s="2"/>
      <c r="O4" s="2"/>
      <c r="P4" s="2"/>
    </row>
    <row r="5" spans="1:17" x14ac:dyDescent="0.25">
      <c r="A5" s="9" t="s">
        <v>36</v>
      </c>
      <c r="B5" s="13" t="s">
        <v>0</v>
      </c>
      <c r="C5" s="13">
        <v>200</v>
      </c>
      <c r="G5" t="s">
        <v>12</v>
      </c>
      <c r="H5" s="29">
        <f t="shared" ref="H5:P5" si="0" xml:space="preserve"> H$3 * $C$11</f>
        <v>-20</v>
      </c>
      <c r="I5" s="29">
        <f t="shared" si="0"/>
        <v>-15</v>
      </c>
      <c r="J5" s="29">
        <f t="shared" si="0"/>
        <v>-10</v>
      </c>
      <c r="K5" s="29">
        <f t="shared" si="0"/>
        <v>-5</v>
      </c>
      <c r="L5" s="29">
        <f t="shared" si="0"/>
        <v>0</v>
      </c>
      <c r="M5" s="29">
        <f t="shared" si="0"/>
        <v>5</v>
      </c>
      <c r="N5" s="29">
        <f t="shared" si="0"/>
        <v>10</v>
      </c>
      <c r="O5" s="29">
        <f t="shared" si="0"/>
        <v>15</v>
      </c>
      <c r="P5" s="29">
        <f t="shared" si="0"/>
        <v>20</v>
      </c>
      <c r="Q5" s="12" t="s">
        <v>26</v>
      </c>
    </row>
    <row r="6" spans="1:17" ht="16.5" customHeight="1" x14ac:dyDescent="0.25">
      <c r="A6" s="9" t="s">
        <v>37</v>
      </c>
      <c r="B6" s="13" t="s">
        <v>1</v>
      </c>
      <c r="C6" s="13">
        <v>2</v>
      </c>
      <c r="E6" s="15" t="s">
        <v>11</v>
      </c>
      <c r="F6" s="11" t="s">
        <v>9</v>
      </c>
      <c r="G6" s="1" t="s">
        <v>19</v>
      </c>
      <c r="H6" s="29">
        <f t="shared" ref="H6:P6" si="1" xml:space="preserve"> $C$10 + ($C$11*H3)</f>
        <v>30</v>
      </c>
      <c r="I6" s="29">
        <f t="shared" si="1"/>
        <v>35</v>
      </c>
      <c r="J6" s="29">
        <f t="shared" si="1"/>
        <v>40</v>
      </c>
      <c r="K6" s="29">
        <f t="shared" si="1"/>
        <v>45</v>
      </c>
      <c r="L6" s="29">
        <f t="shared" si="1"/>
        <v>50</v>
      </c>
      <c r="M6" s="29">
        <f t="shared" si="1"/>
        <v>55</v>
      </c>
      <c r="N6" s="29">
        <f t="shared" si="1"/>
        <v>60</v>
      </c>
      <c r="O6" s="29">
        <f t="shared" si="1"/>
        <v>65</v>
      </c>
      <c r="P6" s="29">
        <f t="shared" si="1"/>
        <v>70</v>
      </c>
      <c r="Q6" s="12" t="s">
        <v>29</v>
      </c>
    </row>
    <row r="7" spans="1:17" x14ac:dyDescent="0.25">
      <c r="A7" s="9" t="s">
        <v>39</v>
      </c>
      <c r="B7" s="13" t="s">
        <v>4</v>
      </c>
      <c r="C7" s="13">
        <v>20</v>
      </c>
      <c r="E7" s="20" t="s">
        <v>7</v>
      </c>
      <c r="F7" s="11">
        <v>0</v>
      </c>
      <c r="G7" s="1" t="s">
        <v>8</v>
      </c>
      <c r="H7" s="29">
        <f t="shared" ref="H7:P8" si="2" xml:space="preserve"> $C$5 + ($C$6 * H$5) + ($C$7 * $F7) + ($C$8 * H$5 * $F7)</f>
        <v>160</v>
      </c>
      <c r="I7" s="29">
        <f t="shared" si="2"/>
        <v>170</v>
      </c>
      <c r="J7" s="29">
        <f t="shared" si="2"/>
        <v>180</v>
      </c>
      <c r="K7" s="29">
        <f t="shared" si="2"/>
        <v>190</v>
      </c>
      <c r="L7" s="29">
        <f t="shared" si="2"/>
        <v>200</v>
      </c>
      <c r="M7" s="29">
        <f t="shared" si="2"/>
        <v>210</v>
      </c>
      <c r="N7" s="29">
        <f t="shared" si="2"/>
        <v>220</v>
      </c>
      <c r="O7" s="29">
        <f t="shared" si="2"/>
        <v>230</v>
      </c>
      <c r="P7" s="29">
        <f t="shared" si="2"/>
        <v>240</v>
      </c>
      <c r="Q7" s="40" t="s">
        <v>31</v>
      </c>
    </row>
    <row r="8" spans="1:17" x14ac:dyDescent="0.25">
      <c r="A8" s="9" t="s">
        <v>40</v>
      </c>
      <c r="B8" s="13" t="s">
        <v>23</v>
      </c>
      <c r="C8" s="13">
        <v>1</v>
      </c>
      <c r="E8" s="22" t="s">
        <v>6</v>
      </c>
      <c r="F8" s="11">
        <v>1</v>
      </c>
      <c r="G8" s="1" t="s">
        <v>8</v>
      </c>
      <c r="H8" s="29">
        <f t="shared" si="2"/>
        <v>160</v>
      </c>
      <c r="I8" s="29">
        <f t="shared" si="2"/>
        <v>175</v>
      </c>
      <c r="J8" s="29">
        <f t="shared" si="2"/>
        <v>190</v>
      </c>
      <c r="K8" s="29">
        <f t="shared" si="2"/>
        <v>205</v>
      </c>
      <c r="L8" s="29">
        <f t="shared" si="2"/>
        <v>220</v>
      </c>
      <c r="M8" s="29">
        <f t="shared" si="2"/>
        <v>235</v>
      </c>
      <c r="N8" s="29">
        <f t="shared" si="2"/>
        <v>250</v>
      </c>
      <c r="O8" s="29">
        <f t="shared" si="2"/>
        <v>265</v>
      </c>
      <c r="P8" s="29">
        <f t="shared" si="2"/>
        <v>280</v>
      </c>
      <c r="Q8" s="40"/>
    </row>
    <row r="9" spans="1:17" x14ac:dyDescent="0.25">
      <c r="B9" s="13"/>
      <c r="C9" s="13"/>
    </row>
    <row r="10" spans="1:17" x14ac:dyDescent="0.25">
      <c r="B10" s="13" t="s">
        <v>2</v>
      </c>
      <c r="C10" s="13">
        <v>50</v>
      </c>
    </row>
    <row r="11" spans="1:17" x14ac:dyDescent="0.25">
      <c r="B11" s="13" t="s">
        <v>3</v>
      </c>
      <c r="C11" s="13">
        <v>10</v>
      </c>
      <c r="Q11" s="9" t="s">
        <v>42</v>
      </c>
    </row>
    <row r="12" spans="1:17" x14ac:dyDescent="0.25">
      <c r="Q12" s="6" t="s">
        <v>16</v>
      </c>
    </row>
    <row r="13" spans="1:17" x14ac:dyDescent="0.25">
      <c r="Q13" t="s">
        <v>13</v>
      </c>
    </row>
    <row r="14" spans="1:17" x14ac:dyDescent="0.25">
      <c r="B14" s="41" t="s">
        <v>44</v>
      </c>
      <c r="C14" s="41"/>
      <c r="D14" s="17" t="s">
        <v>61</v>
      </c>
      <c r="Q14"/>
    </row>
    <row r="15" spans="1:17" x14ac:dyDescent="0.25">
      <c r="A15" s="20" t="str">
        <f>E7</f>
        <v>No FB</v>
      </c>
      <c r="B15" s="18">
        <f>C6</f>
        <v>2</v>
      </c>
      <c r="C15" s="19" t="s">
        <v>43</v>
      </c>
      <c r="D15" s="21">
        <f>C5</f>
        <v>200</v>
      </c>
      <c r="Q15"/>
    </row>
    <row r="16" spans="1:17" x14ac:dyDescent="0.25">
      <c r="A16" s="22" t="str">
        <f>E8</f>
        <v>Continuous FB</v>
      </c>
      <c r="B16" s="22">
        <f xml:space="preserve"> C6 + C8</f>
        <v>3</v>
      </c>
      <c r="C16" s="23" t="s">
        <v>43</v>
      </c>
      <c r="D16" s="24">
        <f xml:space="preserve"> C5+C7</f>
        <v>220</v>
      </c>
      <c r="Q16" s="7" t="s">
        <v>20</v>
      </c>
    </row>
    <row r="17" spans="17:17" x14ac:dyDescent="0.25">
      <c r="Q17" s="3" t="s">
        <v>21</v>
      </c>
    </row>
    <row r="18" spans="17:17" x14ac:dyDescent="0.25">
      <c r="Q18" s="8" t="s">
        <v>22</v>
      </c>
    </row>
    <row r="19" spans="17:17" x14ac:dyDescent="0.25">
      <c r="Q19"/>
    </row>
    <row r="20" spans="17:17" x14ac:dyDescent="0.25">
      <c r="Q20"/>
    </row>
    <row r="21" spans="17:17" x14ac:dyDescent="0.25">
      <c r="Q21" s="4"/>
    </row>
    <row r="22" spans="17:17" x14ac:dyDescent="0.25">
      <c r="Q22"/>
    </row>
  </sheetData>
  <mergeCells count="2">
    <mergeCell ref="Q7:Q8"/>
    <mergeCell ref="B14:C1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zoomScaleNormal="100" workbookViewId="0">
      <selection activeCell="H8" sqref="H8:P8"/>
    </sheetView>
  </sheetViews>
  <sheetFormatPr defaultRowHeight="15" x14ac:dyDescent="0.25"/>
  <cols>
    <col min="1" max="1" width="13.85546875" bestFit="1" customWidth="1"/>
    <col min="4" max="4" width="7.85546875" customWidth="1"/>
    <col min="5" max="5" width="13.85546875" bestFit="1" customWidth="1"/>
    <col min="6" max="6" width="11.28515625" bestFit="1" customWidth="1"/>
    <col min="20" max="20" width="9.7109375" customWidth="1"/>
  </cols>
  <sheetData>
    <row r="1" spans="1:23" x14ac:dyDescent="0.25">
      <c r="C1" s="2"/>
      <c r="Q1" s="12"/>
    </row>
    <row r="2" spans="1:23" x14ac:dyDescent="0.25">
      <c r="C2" s="2"/>
      <c r="Q2" s="12"/>
    </row>
    <row r="3" spans="1:23" x14ac:dyDescent="0.25">
      <c r="C3" s="2"/>
      <c r="F3" s="9" t="s">
        <v>5</v>
      </c>
      <c r="G3" s="9"/>
      <c r="H3" s="11">
        <v>-2</v>
      </c>
      <c r="I3" s="11">
        <v>-1.5</v>
      </c>
      <c r="J3" s="11">
        <v>-1</v>
      </c>
      <c r="K3" s="11">
        <v>-0.5</v>
      </c>
      <c r="L3" s="11">
        <v>0</v>
      </c>
      <c r="M3" s="11">
        <v>0.5</v>
      </c>
      <c r="N3" s="11">
        <v>1</v>
      </c>
      <c r="O3" s="11">
        <v>1.5</v>
      </c>
      <c r="P3" s="11">
        <v>2</v>
      </c>
      <c r="Q3" s="12"/>
    </row>
    <row r="4" spans="1:23" x14ac:dyDescent="0.25">
      <c r="C4" s="2"/>
      <c r="F4" s="9"/>
      <c r="G4" s="9"/>
      <c r="H4" s="11"/>
      <c r="I4" s="11"/>
      <c r="J4" s="11"/>
      <c r="K4" s="11"/>
      <c r="L4" s="11"/>
      <c r="M4" s="11"/>
      <c r="N4" s="11"/>
      <c r="O4" s="11"/>
      <c r="P4" s="11"/>
      <c r="Q4" s="12"/>
    </row>
    <row r="5" spans="1:23" x14ac:dyDescent="0.25">
      <c r="A5" s="9" t="s">
        <v>36</v>
      </c>
      <c r="B5" s="13" t="s">
        <v>0</v>
      </c>
      <c r="C5" s="13">
        <v>200</v>
      </c>
      <c r="F5" t="s">
        <v>12</v>
      </c>
      <c r="G5" s="9"/>
      <c r="H5" s="30">
        <f t="shared" ref="H5:K5" si="0" xml:space="preserve"> H$3 * $C$14</f>
        <v>-20</v>
      </c>
      <c r="I5" s="30">
        <f t="shared" si="0"/>
        <v>-15</v>
      </c>
      <c r="J5" s="30">
        <f t="shared" si="0"/>
        <v>-10</v>
      </c>
      <c r="K5" s="30">
        <f t="shared" si="0"/>
        <v>-5</v>
      </c>
      <c r="L5" s="30">
        <f xml:space="preserve"> L$3 * $C$14</f>
        <v>0</v>
      </c>
      <c r="M5" s="30">
        <f t="shared" ref="M5:P5" si="1" xml:space="preserve"> M$3 * $C$14</f>
        <v>5</v>
      </c>
      <c r="N5" s="30">
        <f t="shared" si="1"/>
        <v>10</v>
      </c>
      <c r="O5" s="30">
        <f t="shared" si="1"/>
        <v>15</v>
      </c>
      <c r="P5" s="30">
        <f t="shared" si="1"/>
        <v>20</v>
      </c>
      <c r="Q5" s="38" t="s">
        <v>26</v>
      </c>
      <c r="R5" s="38"/>
      <c r="S5" s="38"/>
      <c r="T5" s="38"/>
      <c r="U5" s="38"/>
      <c r="V5" s="38"/>
    </row>
    <row r="6" spans="1:23" ht="17.25" x14ac:dyDescent="0.25">
      <c r="A6" s="9" t="s">
        <v>37</v>
      </c>
      <c r="B6" s="13" t="s">
        <v>1</v>
      </c>
      <c r="C6" s="13">
        <v>2</v>
      </c>
      <c r="F6" t="s">
        <v>24</v>
      </c>
      <c r="H6" s="29">
        <f xml:space="preserve"> H$5^2</f>
        <v>400</v>
      </c>
      <c r="I6" s="29">
        <f t="shared" ref="I6:P6" si="2" xml:space="preserve"> I$5^2</f>
        <v>225</v>
      </c>
      <c r="J6" s="29">
        <f t="shared" si="2"/>
        <v>100</v>
      </c>
      <c r="K6" s="29">
        <f t="shared" si="2"/>
        <v>25</v>
      </c>
      <c r="L6" s="29">
        <f t="shared" si="2"/>
        <v>0</v>
      </c>
      <c r="M6" s="29">
        <f t="shared" si="2"/>
        <v>25</v>
      </c>
      <c r="N6" s="29">
        <f t="shared" si="2"/>
        <v>100</v>
      </c>
      <c r="O6" s="29">
        <f t="shared" si="2"/>
        <v>225</v>
      </c>
      <c r="P6" s="29">
        <f t="shared" si="2"/>
        <v>400</v>
      </c>
      <c r="Q6" s="38" t="s">
        <v>28</v>
      </c>
      <c r="R6" s="38"/>
      <c r="S6" s="38"/>
      <c r="T6" s="38"/>
      <c r="U6" s="38"/>
      <c r="V6" s="38"/>
    </row>
    <row r="7" spans="1:23" ht="90" hidden="1" customHeight="1" x14ac:dyDescent="0.25">
      <c r="A7" s="9"/>
      <c r="B7" s="13" t="s">
        <v>25</v>
      </c>
      <c r="C7" s="13"/>
      <c r="G7" t="s">
        <v>12</v>
      </c>
      <c r="H7" s="29">
        <f t="shared" ref="H7:P7" si="3" xml:space="preserve"> H$3 * $C$14</f>
        <v>-20</v>
      </c>
      <c r="I7" s="29">
        <f t="shared" si="3"/>
        <v>-15</v>
      </c>
      <c r="J7" s="29">
        <f t="shared" si="3"/>
        <v>-10</v>
      </c>
      <c r="K7" s="29">
        <f t="shared" si="3"/>
        <v>-5</v>
      </c>
      <c r="L7" s="29">
        <f t="shared" si="3"/>
        <v>0</v>
      </c>
      <c r="M7" s="29">
        <f t="shared" si="3"/>
        <v>5</v>
      </c>
      <c r="N7" s="29">
        <f t="shared" si="3"/>
        <v>10</v>
      </c>
      <c r="O7" s="29">
        <f t="shared" si="3"/>
        <v>15</v>
      </c>
      <c r="P7" s="29">
        <f t="shared" si="3"/>
        <v>20</v>
      </c>
      <c r="Q7" s="42" t="s">
        <v>18</v>
      </c>
      <c r="R7" s="42"/>
      <c r="S7" s="42"/>
      <c r="T7" s="42"/>
    </row>
    <row r="8" spans="1:23" ht="20.25" customHeight="1" x14ac:dyDescent="0.25">
      <c r="A8" s="9" t="s">
        <v>38</v>
      </c>
      <c r="B8" s="13" t="s">
        <v>104</v>
      </c>
      <c r="C8" s="13">
        <v>0.2</v>
      </c>
      <c r="E8" s="15" t="s">
        <v>11</v>
      </c>
      <c r="F8" s="11" t="s">
        <v>9</v>
      </c>
      <c r="G8" s="1" t="s">
        <v>19</v>
      </c>
      <c r="H8" s="29">
        <f t="shared" ref="H8:P8" si="4" xml:space="preserve"> $C$13 + ($C$14*H3)</f>
        <v>30</v>
      </c>
      <c r="I8" s="29">
        <f t="shared" si="4"/>
        <v>35</v>
      </c>
      <c r="J8" s="29">
        <f t="shared" si="4"/>
        <v>40</v>
      </c>
      <c r="K8" s="29">
        <f t="shared" si="4"/>
        <v>45</v>
      </c>
      <c r="L8" s="29">
        <f t="shared" si="4"/>
        <v>50</v>
      </c>
      <c r="M8" s="29">
        <f t="shared" si="4"/>
        <v>55</v>
      </c>
      <c r="N8" s="29">
        <f t="shared" si="4"/>
        <v>60</v>
      </c>
      <c r="O8" s="29">
        <f t="shared" si="4"/>
        <v>65</v>
      </c>
      <c r="P8" s="29">
        <f t="shared" si="4"/>
        <v>70</v>
      </c>
      <c r="Q8" s="43" t="s">
        <v>29</v>
      </c>
      <c r="R8" s="43"/>
      <c r="S8" s="43"/>
      <c r="T8" s="43"/>
      <c r="U8" s="43"/>
      <c r="V8" s="43"/>
    </row>
    <row r="9" spans="1:23" ht="19.5" customHeight="1" x14ac:dyDescent="0.25">
      <c r="A9" s="9" t="s">
        <v>39</v>
      </c>
      <c r="B9" s="13" t="s">
        <v>4</v>
      </c>
      <c r="C9" s="13">
        <v>20</v>
      </c>
      <c r="E9" s="20" t="s">
        <v>7</v>
      </c>
      <c r="F9" s="11">
        <v>0</v>
      </c>
      <c r="G9" s="1" t="s">
        <v>8</v>
      </c>
      <c r="H9" s="29">
        <f xml:space="preserve"> $C$5 + ($C$6 * H$5) + ($C$8 * H$6) + ($C$9 * $F9) + ($C$10 * H$5 * $F9) + ($C$11 * H$6 * $F9)</f>
        <v>240</v>
      </c>
      <c r="I9" s="29">
        <f t="shared" ref="I9:P10" si="5" xml:space="preserve"> $C$5 + ($C$6 * I$5) + ($C$8 * I$6) + ($C$9 * $F9) + ($C$10 * I$5 * $F9) + ($C$11 * I$6 * $F9)</f>
        <v>215</v>
      </c>
      <c r="J9" s="29">
        <f t="shared" si="5"/>
        <v>200</v>
      </c>
      <c r="K9" s="29">
        <f t="shared" si="5"/>
        <v>195</v>
      </c>
      <c r="L9" s="29">
        <f t="shared" si="5"/>
        <v>200</v>
      </c>
      <c r="M9" s="29">
        <f t="shared" si="5"/>
        <v>215</v>
      </c>
      <c r="N9" s="29">
        <f t="shared" si="5"/>
        <v>240</v>
      </c>
      <c r="O9" s="29">
        <f t="shared" si="5"/>
        <v>275</v>
      </c>
      <c r="P9" s="29">
        <f t="shared" si="5"/>
        <v>320</v>
      </c>
      <c r="Q9" s="40" t="s">
        <v>32</v>
      </c>
      <c r="R9" s="40"/>
      <c r="S9" s="40"/>
      <c r="T9" s="40"/>
      <c r="U9" s="40"/>
      <c r="V9" s="40"/>
      <c r="W9" s="40"/>
    </row>
    <row r="10" spans="1:23" ht="18.75" customHeight="1" x14ac:dyDescent="0.25">
      <c r="A10" s="9" t="s">
        <v>40</v>
      </c>
      <c r="B10" s="13" t="s">
        <v>23</v>
      </c>
      <c r="C10" s="13">
        <v>1</v>
      </c>
      <c r="E10" s="22" t="s">
        <v>6</v>
      </c>
      <c r="F10" s="11">
        <v>1</v>
      </c>
      <c r="G10" s="1" t="s">
        <v>8</v>
      </c>
      <c r="H10" s="29">
        <f t="shared" ref="H10" si="6" xml:space="preserve"> $C$5 + ($C$6 * H$5) + ($C$8 * H$6) + ($C$9 * $F10) + ($C$10 * H$5 * $F10) + ($C$11 * H$6 * $F10)</f>
        <v>320</v>
      </c>
      <c r="I10" s="29">
        <f t="shared" si="5"/>
        <v>265</v>
      </c>
      <c r="J10" s="29">
        <f t="shared" si="5"/>
        <v>230</v>
      </c>
      <c r="K10" s="29">
        <f t="shared" si="5"/>
        <v>215</v>
      </c>
      <c r="L10" s="29">
        <f t="shared" si="5"/>
        <v>220</v>
      </c>
      <c r="M10" s="29">
        <f t="shared" si="5"/>
        <v>245</v>
      </c>
      <c r="N10" s="29">
        <f t="shared" si="5"/>
        <v>290</v>
      </c>
      <c r="O10" s="29">
        <f t="shared" si="5"/>
        <v>355</v>
      </c>
      <c r="P10" s="29">
        <f t="shared" si="5"/>
        <v>440</v>
      </c>
      <c r="Q10" s="40"/>
      <c r="R10" s="40"/>
      <c r="S10" s="40"/>
      <c r="T10" s="40"/>
      <c r="U10" s="40"/>
      <c r="V10" s="40"/>
      <c r="W10" s="40"/>
    </row>
    <row r="11" spans="1:23" ht="17.25" x14ac:dyDescent="0.25">
      <c r="A11" s="9" t="s">
        <v>41</v>
      </c>
      <c r="B11" s="13" t="s">
        <v>105</v>
      </c>
      <c r="C11" s="13">
        <v>0.2</v>
      </c>
      <c r="Q11" s="40"/>
      <c r="R11" s="40"/>
      <c r="S11" s="40"/>
      <c r="T11" s="40"/>
      <c r="U11" s="40"/>
      <c r="V11" s="40"/>
      <c r="W11" s="40"/>
    </row>
    <row r="12" spans="1:23" x14ac:dyDescent="0.25">
      <c r="B12" s="15"/>
      <c r="C12" s="15"/>
      <c r="Q12" s="12"/>
    </row>
    <row r="13" spans="1:23" x14ac:dyDescent="0.25">
      <c r="B13" s="13" t="s">
        <v>2</v>
      </c>
      <c r="C13" s="13">
        <v>50</v>
      </c>
      <c r="Q13" s="9" t="s">
        <v>42</v>
      </c>
    </row>
    <row r="14" spans="1:23" x14ac:dyDescent="0.25">
      <c r="B14" s="13" t="s">
        <v>3</v>
      </c>
      <c r="C14" s="13">
        <v>10</v>
      </c>
      <c r="Q14" s="6" t="s">
        <v>16</v>
      </c>
    </row>
    <row r="15" spans="1:23" x14ac:dyDescent="0.25">
      <c r="C15" s="2"/>
      <c r="Q15" t="s">
        <v>13</v>
      </c>
    </row>
    <row r="16" spans="1:23" ht="17.25" x14ac:dyDescent="0.25">
      <c r="B16" s="41" t="s">
        <v>44</v>
      </c>
      <c r="C16" s="41"/>
      <c r="D16" s="41" t="s">
        <v>45</v>
      </c>
      <c r="E16" s="41"/>
      <c r="F16" s="27" t="s">
        <v>34</v>
      </c>
    </row>
    <row r="17" spans="1:17" ht="17.25" x14ac:dyDescent="0.25">
      <c r="A17" s="20" t="str">
        <f>E9</f>
        <v>No FB</v>
      </c>
      <c r="B17" s="18">
        <f>C6</f>
        <v>2</v>
      </c>
      <c r="C17" s="19" t="s">
        <v>43</v>
      </c>
      <c r="D17" s="20">
        <f>C8</f>
        <v>0.2</v>
      </c>
      <c r="E17" s="20" t="s">
        <v>46</v>
      </c>
      <c r="F17" s="21">
        <f>C5</f>
        <v>200</v>
      </c>
    </row>
    <row r="18" spans="1:17" ht="17.25" x14ac:dyDescent="0.25">
      <c r="A18" s="22" t="str">
        <f>E10</f>
        <v>Continuous FB</v>
      </c>
      <c r="B18" s="22">
        <f xml:space="preserve"> C6 + C10</f>
        <v>3</v>
      </c>
      <c r="C18" s="23" t="s">
        <v>43</v>
      </c>
      <c r="D18" s="22">
        <f>C8 + C11</f>
        <v>0.4</v>
      </c>
      <c r="E18" s="22" t="s">
        <v>47</v>
      </c>
      <c r="F18" s="24">
        <f>C5 + C9</f>
        <v>220</v>
      </c>
      <c r="Q18" s="7" t="s">
        <v>20</v>
      </c>
    </row>
    <row r="19" spans="1:17" x14ac:dyDescent="0.25">
      <c r="C19" s="2"/>
      <c r="Q19" s="3" t="s">
        <v>21</v>
      </c>
    </row>
    <row r="20" spans="1:17" x14ac:dyDescent="0.25">
      <c r="C20" s="2"/>
      <c r="Q20" s="8" t="s">
        <v>22</v>
      </c>
    </row>
  </sheetData>
  <mergeCells count="7">
    <mergeCell ref="Q6:V6"/>
    <mergeCell ref="Q5:V5"/>
    <mergeCell ref="Q9:W11"/>
    <mergeCell ref="B16:C16"/>
    <mergeCell ref="D16:E16"/>
    <mergeCell ref="Q7:T7"/>
    <mergeCell ref="Q8:V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F22" sqref="F22"/>
    </sheetView>
  </sheetViews>
  <sheetFormatPr defaultRowHeight="15" x14ac:dyDescent="0.25"/>
  <cols>
    <col min="1" max="1" width="18" customWidth="1"/>
    <col min="5" max="5" width="14.7109375" bestFit="1" customWidth="1"/>
    <col min="8" max="8" width="10.7109375" bestFit="1" customWidth="1"/>
  </cols>
  <sheetData>
    <row r="1" spans="1:24" x14ac:dyDescent="0.25">
      <c r="C1" s="26"/>
      <c r="R1" s="12"/>
    </row>
    <row r="2" spans="1:24" x14ac:dyDescent="0.25">
      <c r="C2" s="26"/>
      <c r="R2" s="12"/>
    </row>
    <row r="3" spans="1:24" x14ac:dyDescent="0.25">
      <c r="C3" s="26"/>
      <c r="F3" s="9" t="s">
        <v>5</v>
      </c>
      <c r="G3" s="9"/>
      <c r="H3" s="9"/>
      <c r="I3" s="11">
        <v>-2</v>
      </c>
      <c r="J3" s="11">
        <v>-1.5</v>
      </c>
      <c r="K3" s="11">
        <v>-1</v>
      </c>
      <c r="L3" s="11">
        <v>-0.5</v>
      </c>
      <c r="M3" s="11">
        <v>0</v>
      </c>
      <c r="N3" s="11">
        <v>0.5</v>
      </c>
      <c r="O3" s="11">
        <v>1</v>
      </c>
      <c r="P3" s="11">
        <v>1.5</v>
      </c>
      <c r="Q3" s="11">
        <v>2</v>
      </c>
      <c r="R3" s="12"/>
    </row>
    <row r="4" spans="1:24" x14ac:dyDescent="0.25">
      <c r="H4" s="9"/>
      <c r="I4" s="30"/>
      <c r="J4" s="30"/>
      <c r="K4" s="30"/>
      <c r="L4" s="30"/>
      <c r="M4" s="30"/>
      <c r="N4" s="30"/>
      <c r="O4" s="30"/>
      <c r="P4" s="30"/>
      <c r="Q4" s="30"/>
      <c r="R4" s="38"/>
      <c r="S4" s="38"/>
      <c r="T4" s="38"/>
      <c r="U4" s="38"/>
      <c r="V4" s="38"/>
      <c r="W4" s="38"/>
    </row>
    <row r="5" spans="1:24" ht="15" customHeight="1" x14ac:dyDescent="0.25">
      <c r="A5" s="9" t="s">
        <v>63</v>
      </c>
      <c r="B5" s="13" t="s">
        <v>0</v>
      </c>
      <c r="C5" s="13">
        <v>200</v>
      </c>
      <c r="H5" t="s">
        <v>12</v>
      </c>
      <c r="I5" s="29">
        <f t="shared" ref="I5:Q5" si="0" xml:space="preserve"> I$3 * $C$13</f>
        <v>-20</v>
      </c>
      <c r="J5" s="29">
        <f t="shared" si="0"/>
        <v>-15</v>
      </c>
      <c r="K5" s="29">
        <f t="shared" si="0"/>
        <v>-10</v>
      </c>
      <c r="L5" s="29">
        <f t="shared" si="0"/>
        <v>-5</v>
      </c>
      <c r="M5" s="29">
        <f t="shared" si="0"/>
        <v>0</v>
      </c>
      <c r="N5" s="29">
        <f t="shared" si="0"/>
        <v>5</v>
      </c>
      <c r="O5" s="29">
        <f t="shared" si="0"/>
        <v>10</v>
      </c>
      <c r="P5" s="29">
        <f t="shared" si="0"/>
        <v>15</v>
      </c>
      <c r="Q5" s="29">
        <f t="shared" si="0"/>
        <v>20</v>
      </c>
      <c r="R5" s="42" t="s">
        <v>89</v>
      </c>
      <c r="S5" s="42"/>
      <c r="T5" s="42"/>
      <c r="U5" s="42"/>
    </row>
    <row r="6" spans="1:24" ht="15" customHeight="1" x14ac:dyDescent="0.25">
      <c r="A6" s="9" t="s">
        <v>64</v>
      </c>
      <c r="B6" s="13" t="s">
        <v>1</v>
      </c>
      <c r="C6" s="13">
        <v>2</v>
      </c>
      <c r="E6" s="15" t="s">
        <v>11</v>
      </c>
      <c r="F6" s="11" t="s">
        <v>50</v>
      </c>
      <c r="G6" s="11" t="s">
        <v>51</v>
      </c>
      <c r="H6" s="1" t="s">
        <v>19</v>
      </c>
      <c r="I6" s="29">
        <f t="shared" ref="I6:Q6" si="1" xml:space="preserve"> $C$12 + ($C$13*I3)</f>
        <v>30</v>
      </c>
      <c r="J6" s="29">
        <f t="shared" si="1"/>
        <v>35</v>
      </c>
      <c r="K6" s="29">
        <f t="shared" si="1"/>
        <v>40</v>
      </c>
      <c r="L6" s="29">
        <f t="shared" si="1"/>
        <v>45</v>
      </c>
      <c r="M6" s="29">
        <f t="shared" si="1"/>
        <v>50</v>
      </c>
      <c r="N6" s="29">
        <f t="shared" si="1"/>
        <v>55</v>
      </c>
      <c r="O6" s="29">
        <f t="shared" si="1"/>
        <v>60</v>
      </c>
      <c r="P6" s="29">
        <f t="shared" si="1"/>
        <v>65</v>
      </c>
      <c r="Q6" s="29">
        <f t="shared" si="1"/>
        <v>70</v>
      </c>
      <c r="R6" s="43" t="s">
        <v>29</v>
      </c>
      <c r="S6" s="43"/>
      <c r="T6" s="43"/>
      <c r="U6" s="43"/>
      <c r="V6" s="43"/>
      <c r="W6" s="43"/>
    </row>
    <row r="7" spans="1:24" ht="15" customHeight="1" x14ac:dyDescent="0.25">
      <c r="A7" s="9" t="s">
        <v>52</v>
      </c>
      <c r="B7" s="13" t="s">
        <v>55</v>
      </c>
      <c r="C7" s="13">
        <v>20</v>
      </c>
      <c r="E7" s="20" t="s">
        <v>7</v>
      </c>
      <c r="F7" s="11">
        <v>0</v>
      </c>
      <c r="G7" s="11">
        <v>0</v>
      </c>
      <c r="H7" s="1" t="s">
        <v>8</v>
      </c>
      <c r="I7" s="29">
        <f t="shared" ref="I7:M9" si="2" xml:space="preserve"> $C$5 + ($C$6 * I$5) + ($C$7 * $F7) + ($C$9 * $G7) + ($C$8 * I$5 * $F7) + ($C$10 * I$5 * $G7)</f>
        <v>160</v>
      </c>
      <c r="J7" s="29">
        <f t="shared" si="2"/>
        <v>170</v>
      </c>
      <c r="K7" s="29">
        <f t="shared" si="2"/>
        <v>180</v>
      </c>
      <c r="L7" s="29">
        <f t="shared" si="2"/>
        <v>190</v>
      </c>
      <c r="M7" s="29">
        <f xml:space="preserve"> $C$5 + ($C$6 * M$5) + ($C$7 * $F7) + ($C$9 * $G7) + ($C$8 * M$5 * $F7) + ($C$10 * M$5 * $G7)</f>
        <v>200</v>
      </c>
      <c r="N7" s="29">
        <f t="shared" ref="N7:Q9" si="3" xml:space="preserve"> $C$5 + ($C$6 * N$5) + ($C$7 * $F7) + ($C$9 * $G7) + ($C$8 * N$5 * $F7) + ($C$10 * N$5 * $G7)</f>
        <v>210</v>
      </c>
      <c r="O7" s="29">
        <f t="shared" si="3"/>
        <v>220</v>
      </c>
      <c r="P7" s="29">
        <f t="shared" si="3"/>
        <v>230</v>
      </c>
      <c r="Q7" s="29">
        <f t="shared" si="3"/>
        <v>240</v>
      </c>
      <c r="R7" s="40" t="s">
        <v>62</v>
      </c>
      <c r="S7" s="40"/>
      <c r="T7" s="40"/>
      <c r="U7" s="40"/>
      <c r="V7" s="40"/>
      <c r="W7" s="40"/>
      <c r="X7" s="40"/>
    </row>
    <row r="8" spans="1:24" x14ac:dyDescent="0.25">
      <c r="A8" s="9" t="s">
        <v>53</v>
      </c>
      <c r="B8" s="13" t="s">
        <v>56</v>
      </c>
      <c r="C8" s="13">
        <v>2</v>
      </c>
      <c r="E8" s="22" t="s">
        <v>6</v>
      </c>
      <c r="F8" s="11">
        <v>1</v>
      </c>
      <c r="G8" s="11">
        <v>0</v>
      </c>
      <c r="H8" s="1" t="s">
        <v>8</v>
      </c>
      <c r="I8" s="29">
        <f t="shared" si="2"/>
        <v>140</v>
      </c>
      <c r="J8" s="29">
        <f t="shared" si="2"/>
        <v>160</v>
      </c>
      <c r="K8" s="29">
        <f t="shared" si="2"/>
        <v>180</v>
      </c>
      <c r="L8" s="29">
        <f t="shared" si="2"/>
        <v>200</v>
      </c>
      <c r="M8" s="29">
        <f t="shared" si="2"/>
        <v>220</v>
      </c>
      <c r="N8" s="29">
        <f t="shared" si="3"/>
        <v>240</v>
      </c>
      <c r="O8" s="29">
        <f t="shared" si="3"/>
        <v>260</v>
      </c>
      <c r="P8" s="29">
        <f t="shared" si="3"/>
        <v>280</v>
      </c>
      <c r="Q8" s="29">
        <f t="shared" si="3"/>
        <v>300</v>
      </c>
      <c r="R8" s="40"/>
      <c r="S8" s="40"/>
      <c r="T8" s="40"/>
      <c r="U8" s="40"/>
      <c r="V8" s="40"/>
      <c r="W8" s="40"/>
      <c r="X8" s="40"/>
    </row>
    <row r="9" spans="1:24" x14ac:dyDescent="0.25">
      <c r="A9" s="9" t="s">
        <v>57</v>
      </c>
      <c r="B9" s="13" t="s">
        <v>58</v>
      </c>
      <c r="C9" s="13">
        <v>-10</v>
      </c>
      <c r="E9" s="28" t="s">
        <v>49</v>
      </c>
      <c r="F9" s="27">
        <v>0</v>
      </c>
      <c r="G9" s="27">
        <v>1</v>
      </c>
      <c r="H9" s="1" t="s">
        <v>8</v>
      </c>
      <c r="I9" s="29">
        <f t="shared" si="2"/>
        <v>170</v>
      </c>
      <c r="J9" s="29">
        <f t="shared" si="2"/>
        <v>175</v>
      </c>
      <c r="K9" s="29">
        <f t="shared" si="2"/>
        <v>180</v>
      </c>
      <c r="L9" s="29">
        <f t="shared" si="2"/>
        <v>185</v>
      </c>
      <c r="M9" s="29">
        <f t="shared" si="2"/>
        <v>190</v>
      </c>
      <c r="N9" s="29">
        <f t="shared" si="3"/>
        <v>195</v>
      </c>
      <c r="O9" s="29">
        <f t="shared" si="3"/>
        <v>200</v>
      </c>
      <c r="P9" s="29">
        <f t="shared" si="3"/>
        <v>205</v>
      </c>
      <c r="Q9" s="29">
        <f t="shared" si="3"/>
        <v>210</v>
      </c>
      <c r="R9" s="40"/>
      <c r="S9" s="40"/>
      <c r="T9" s="40"/>
      <c r="U9" s="40"/>
      <c r="V9" s="40"/>
      <c r="W9" s="40"/>
      <c r="X9" s="40"/>
    </row>
    <row r="10" spans="1:24" x14ac:dyDescent="0.25">
      <c r="A10" s="9" t="s">
        <v>60</v>
      </c>
      <c r="B10" s="13" t="s">
        <v>59</v>
      </c>
      <c r="C10" s="13">
        <v>-1</v>
      </c>
      <c r="R10" s="12"/>
    </row>
    <row r="11" spans="1:24" x14ac:dyDescent="0.25">
      <c r="B11" s="15"/>
      <c r="C11" s="15"/>
      <c r="R11" s="9" t="s">
        <v>42</v>
      </c>
    </row>
    <row r="12" spans="1:24" x14ac:dyDescent="0.25">
      <c r="B12" s="13" t="s">
        <v>2</v>
      </c>
      <c r="C12" s="13">
        <v>50</v>
      </c>
      <c r="R12" s="6" t="s">
        <v>16</v>
      </c>
    </row>
    <row r="13" spans="1:24" x14ac:dyDescent="0.25">
      <c r="B13" s="13" t="s">
        <v>3</v>
      </c>
      <c r="C13" s="13">
        <v>10</v>
      </c>
      <c r="R13" t="s">
        <v>13</v>
      </c>
    </row>
    <row r="14" spans="1:24" x14ac:dyDescent="0.25">
      <c r="C14" s="26"/>
      <c r="E14" s="17"/>
      <c r="G14" s="17"/>
    </row>
    <row r="15" spans="1:24" x14ac:dyDescent="0.25">
      <c r="B15" s="27" t="s">
        <v>44</v>
      </c>
      <c r="C15" s="27"/>
      <c r="D15" s="27" t="s">
        <v>61</v>
      </c>
      <c r="E15" s="20"/>
      <c r="F15" s="21"/>
      <c r="G15" s="21"/>
    </row>
    <row r="16" spans="1:24" x14ac:dyDescent="0.25">
      <c r="A16" s="20" t="str">
        <f>E7</f>
        <v>No FB</v>
      </c>
      <c r="B16" s="18">
        <f>C6</f>
        <v>2</v>
      </c>
      <c r="C16" s="19" t="s">
        <v>43</v>
      </c>
      <c r="D16" s="21">
        <f>C5</f>
        <v>200</v>
      </c>
      <c r="E16" s="22"/>
      <c r="F16" s="24"/>
      <c r="G16" s="24"/>
      <c r="R16" s="7" t="s">
        <v>20</v>
      </c>
    </row>
    <row r="17" spans="1:18" x14ac:dyDescent="0.25">
      <c r="A17" s="22" t="str">
        <f>E8</f>
        <v>Continuous FB</v>
      </c>
      <c r="B17" s="22">
        <f>C6+C8</f>
        <v>4</v>
      </c>
      <c r="C17" s="23" t="s">
        <v>43</v>
      </c>
      <c r="D17" s="24">
        <f>C5+C7</f>
        <v>220</v>
      </c>
      <c r="K17" t="s">
        <v>48</v>
      </c>
      <c r="R17" s="3" t="s">
        <v>21</v>
      </c>
    </row>
    <row r="18" spans="1:18" x14ac:dyDescent="0.25">
      <c r="A18" s="28" t="s">
        <v>49</v>
      </c>
      <c r="B18" s="28">
        <f>C6+C10</f>
        <v>1</v>
      </c>
      <c r="C18" s="31" t="s">
        <v>43</v>
      </c>
      <c r="D18" s="32">
        <f>C5+C9</f>
        <v>190</v>
      </c>
      <c r="R18" s="8" t="s">
        <v>22</v>
      </c>
    </row>
    <row r="29" spans="1:18" x14ac:dyDescent="0.25">
      <c r="E29" t="s">
        <v>48</v>
      </c>
    </row>
  </sheetData>
  <mergeCells count="4">
    <mergeCell ref="R4:W4"/>
    <mergeCell ref="R5:U5"/>
    <mergeCell ref="R6:W6"/>
    <mergeCell ref="R7:X9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="75" zoomScaleNormal="75" workbookViewId="0">
      <selection activeCell="I7" sqref="I7:Q7"/>
    </sheetView>
  </sheetViews>
  <sheetFormatPr defaultRowHeight="15" x14ac:dyDescent="0.25"/>
  <cols>
    <col min="1" max="1" width="19" bestFit="1" customWidth="1"/>
    <col min="3" max="3" width="9.140625" style="13"/>
    <col min="5" max="5" width="14.7109375" bestFit="1" customWidth="1"/>
    <col min="8" max="8" width="11.7109375" bestFit="1" customWidth="1"/>
    <col min="21" max="21" width="11.28515625" customWidth="1"/>
    <col min="24" max="24" width="25" customWidth="1"/>
  </cols>
  <sheetData>
    <row r="1" spans="1:25" x14ac:dyDescent="0.25">
      <c r="R1" s="12"/>
    </row>
    <row r="2" spans="1:25" x14ac:dyDescent="0.25">
      <c r="R2" s="12"/>
    </row>
    <row r="3" spans="1:25" x14ac:dyDescent="0.25">
      <c r="F3" s="9" t="s">
        <v>5</v>
      </c>
      <c r="G3" s="9"/>
      <c r="H3" s="9"/>
      <c r="I3" s="11">
        <v>-2</v>
      </c>
      <c r="J3" s="11">
        <v>-1.5</v>
      </c>
      <c r="K3" s="11">
        <v>-1</v>
      </c>
      <c r="L3" s="11">
        <v>-0.5</v>
      </c>
      <c r="M3" s="11">
        <v>0</v>
      </c>
      <c r="N3" s="11">
        <v>0.5</v>
      </c>
      <c r="O3" s="11">
        <v>1</v>
      </c>
      <c r="P3" s="11">
        <v>1.5</v>
      </c>
      <c r="Q3" s="11">
        <v>2</v>
      </c>
      <c r="R3" s="12"/>
    </row>
    <row r="4" spans="1:25" x14ac:dyDescent="0.25">
      <c r="H4" s="9"/>
      <c r="I4" s="30"/>
      <c r="J4" s="30"/>
      <c r="K4" s="30"/>
      <c r="L4" s="30"/>
      <c r="M4" s="30"/>
      <c r="N4" s="30"/>
      <c r="O4" s="30"/>
      <c r="P4" s="30"/>
      <c r="Q4" s="30"/>
      <c r="R4" s="38"/>
      <c r="S4" s="38"/>
      <c r="T4" s="38"/>
      <c r="U4" s="38"/>
      <c r="V4" s="38"/>
      <c r="W4" s="38"/>
    </row>
    <row r="5" spans="1:25" x14ac:dyDescent="0.25">
      <c r="H5" t="s">
        <v>12</v>
      </c>
      <c r="I5" s="29">
        <f t="shared" ref="I5:Q5" si="0" xml:space="preserve"> I$3 * $C$18</f>
        <v>-20</v>
      </c>
      <c r="J5" s="29">
        <f t="shared" si="0"/>
        <v>-15</v>
      </c>
      <c r="K5" s="29">
        <f t="shared" si="0"/>
        <v>-10</v>
      </c>
      <c r="L5" s="29">
        <f t="shared" si="0"/>
        <v>-5</v>
      </c>
      <c r="M5" s="29">
        <f t="shared" si="0"/>
        <v>0</v>
      </c>
      <c r="N5" s="29">
        <f t="shared" si="0"/>
        <v>5</v>
      </c>
      <c r="O5" s="29">
        <f t="shared" si="0"/>
        <v>10</v>
      </c>
      <c r="P5" s="29">
        <f t="shared" si="0"/>
        <v>15</v>
      </c>
      <c r="Q5" s="29">
        <f t="shared" si="0"/>
        <v>20</v>
      </c>
      <c r="R5" s="42" t="s">
        <v>26</v>
      </c>
      <c r="S5" s="42"/>
      <c r="T5" s="42"/>
      <c r="U5" s="42"/>
    </row>
    <row r="6" spans="1:25" ht="17.25" x14ac:dyDescent="0.25">
      <c r="H6" t="s">
        <v>24</v>
      </c>
      <c r="I6" s="29">
        <f>I$5^2</f>
        <v>400</v>
      </c>
      <c r="J6" s="29">
        <f t="shared" ref="J6:Q6" si="1">J$5^2</f>
        <v>225</v>
      </c>
      <c r="K6" s="29">
        <f t="shared" si="1"/>
        <v>100</v>
      </c>
      <c r="L6" s="29">
        <f t="shared" si="1"/>
        <v>25</v>
      </c>
      <c r="M6" s="29">
        <f t="shared" si="1"/>
        <v>0</v>
      </c>
      <c r="N6" s="29">
        <f t="shared" si="1"/>
        <v>25</v>
      </c>
      <c r="O6" s="29">
        <f t="shared" si="1"/>
        <v>100</v>
      </c>
      <c r="P6" s="29">
        <f t="shared" si="1"/>
        <v>225</v>
      </c>
      <c r="Q6" s="29">
        <f t="shared" si="1"/>
        <v>400</v>
      </c>
      <c r="R6" s="38" t="s">
        <v>28</v>
      </c>
      <c r="S6" s="38"/>
      <c r="T6" s="38"/>
      <c r="U6" s="38"/>
      <c r="V6" s="38"/>
      <c r="W6" s="38"/>
    </row>
    <row r="7" spans="1:25" x14ac:dyDescent="0.25">
      <c r="A7" s="9" t="s">
        <v>63</v>
      </c>
      <c r="B7" s="13" t="s">
        <v>0</v>
      </c>
      <c r="C7" s="13">
        <v>200</v>
      </c>
      <c r="E7" s="15" t="s">
        <v>11</v>
      </c>
      <c r="F7" s="11" t="s">
        <v>50</v>
      </c>
      <c r="G7" s="11" t="s">
        <v>51</v>
      </c>
      <c r="H7" s="1" t="s">
        <v>19</v>
      </c>
      <c r="I7" s="29">
        <f t="shared" ref="I7:Q7" si="2" xml:space="preserve"> $C$17 + ($C$18*I3)</f>
        <v>30</v>
      </c>
      <c r="J7" s="29">
        <f t="shared" si="2"/>
        <v>35</v>
      </c>
      <c r="K7" s="29">
        <f t="shared" si="2"/>
        <v>40</v>
      </c>
      <c r="L7" s="29">
        <f t="shared" si="2"/>
        <v>45</v>
      </c>
      <c r="M7" s="29">
        <f t="shared" si="2"/>
        <v>50</v>
      </c>
      <c r="N7" s="29">
        <f t="shared" si="2"/>
        <v>55</v>
      </c>
      <c r="O7" s="29">
        <f t="shared" si="2"/>
        <v>60</v>
      </c>
      <c r="P7" s="29">
        <f t="shared" si="2"/>
        <v>65</v>
      </c>
      <c r="Q7" s="29">
        <f t="shared" si="2"/>
        <v>70</v>
      </c>
      <c r="R7" s="43" t="s">
        <v>29</v>
      </c>
      <c r="S7" s="43"/>
      <c r="T7" s="43"/>
      <c r="U7" s="43"/>
      <c r="V7" s="43"/>
      <c r="W7" s="43"/>
    </row>
    <row r="8" spans="1:25" ht="15" customHeight="1" x14ac:dyDescent="0.25">
      <c r="A8" s="9" t="s">
        <v>64</v>
      </c>
      <c r="B8" s="13" t="s">
        <v>1</v>
      </c>
      <c r="C8" s="13">
        <v>2</v>
      </c>
      <c r="E8" s="20" t="s">
        <v>7</v>
      </c>
      <c r="F8" s="11">
        <v>0</v>
      </c>
      <c r="G8" s="11">
        <v>0</v>
      </c>
      <c r="H8" s="1" t="s">
        <v>8</v>
      </c>
      <c r="I8" s="29">
        <f t="shared" ref="I8:Q10" si="3" xml:space="preserve"> $C$7 + ($C$8 * I$5) + ($C$9 * I$6) + ($C$10 *$F8) + ($C$11 * I$5 * $F8) + ($C$12 * I$6 * $F8 ) + ($C$13 * $G8 ) + ($C$14 * I$5 * $G8) + ($C$15 * I$6 * $G8)</f>
        <v>160</v>
      </c>
      <c r="J8" s="29">
        <f t="shared" si="3"/>
        <v>170</v>
      </c>
      <c r="K8" s="29">
        <f t="shared" si="3"/>
        <v>180</v>
      </c>
      <c r="L8" s="29">
        <f t="shared" si="3"/>
        <v>190</v>
      </c>
      <c r="M8" s="29">
        <f t="shared" si="3"/>
        <v>200</v>
      </c>
      <c r="N8" s="29">
        <f t="shared" si="3"/>
        <v>210</v>
      </c>
      <c r="O8" s="29">
        <f t="shared" si="3"/>
        <v>220</v>
      </c>
      <c r="P8" s="29">
        <f t="shared" si="3"/>
        <v>230</v>
      </c>
      <c r="Q8" s="29">
        <f t="shared" si="3"/>
        <v>240</v>
      </c>
      <c r="R8" s="44" t="s">
        <v>68</v>
      </c>
      <c r="S8" s="44"/>
      <c r="T8" s="44"/>
      <c r="U8" s="44"/>
      <c r="V8" s="44"/>
      <c r="W8" s="44"/>
      <c r="X8" s="44"/>
      <c r="Y8" s="44"/>
    </row>
    <row r="9" spans="1:25" ht="17.25" x14ac:dyDescent="0.25">
      <c r="A9" s="9" t="s">
        <v>65</v>
      </c>
      <c r="B9" s="13" t="s">
        <v>104</v>
      </c>
      <c r="C9" s="13">
        <v>0</v>
      </c>
      <c r="E9" s="22" t="s">
        <v>6</v>
      </c>
      <c r="F9" s="11">
        <v>1</v>
      </c>
      <c r="G9" s="11">
        <v>0</v>
      </c>
      <c r="H9" s="1" t="s">
        <v>8</v>
      </c>
      <c r="I9" s="29">
        <f t="shared" si="3"/>
        <v>220</v>
      </c>
      <c r="J9" s="29">
        <f t="shared" si="3"/>
        <v>205</v>
      </c>
      <c r="K9" s="29">
        <f t="shared" si="3"/>
        <v>200</v>
      </c>
      <c r="L9" s="29">
        <f t="shared" si="3"/>
        <v>205</v>
      </c>
      <c r="M9" s="29">
        <f t="shared" si="3"/>
        <v>220</v>
      </c>
      <c r="N9" s="29">
        <f t="shared" si="3"/>
        <v>245</v>
      </c>
      <c r="O9" s="29">
        <f t="shared" si="3"/>
        <v>280</v>
      </c>
      <c r="P9" s="29">
        <f t="shared" si="3"/>
        <v>325</v>
      </c>
      <c r="Q9" s="29">
        <f t="shared" si="3"/>
        <v>380</v>
      </c>
      <c r="R9" s="44"/>
      <c r="S9" s="44"/>
      <c r="T9" s="44"/>
      <c r="U9" s="44"/>
      <c r="V9" s="44"/>
      <c r="W9" s="44"/>
      <c r="X9" s="44"/>
      <c r="Y9" s="44"/>
    </row>
    <row r="10" spans="1:25" x14ac:dyDescent="0.25">
      <c r="A10" s="9" t="s">
        <v>52</v>
      </c>
      <c r="B10" s="13" t="s">
        <v>55</v>
      </c>
      <c r="C10" s="13">
        <v>20</v>
      </c>
      <c r="E10" s="28" t="s">
        <v>49</v>
      </c>
      <c r="F10" s="27">
        <v>0</v>
      </c>
      <c r="G10" s="27">
        <v>1</v>
      </c>
      <c r="H10" s="1" t="s">
        <v>8</v>
      </c>
      <c r="I10" s="29">
        <f t="shared" si="3"/>
        <v>90</v>
      </c>
      <c r="J10" s="29">
        <f t="shared" si="3"/>
        <v>130</v>
      </c>
      <c r="K10" s="29">
        <f t="shared" si="3"/>
        <v>160</v>
      </c>
      <c r="L10" s="29">
        <f t="shared" si="3"/>
        <v>180</v>
      </c>
      <c r="M10" s="29">
        <f t="shared" si="3"/>
        <v>190</v>
      </c>
      <c r="N10" s="29">
        <f t="shared" si="3"/>
        <v>190</v>
      </c>
      <c r="O10" s="29">
        <f t="shared" si="3"/>
        <v>180</v>
      </c>
      <c r="P10" s="29">
        <f t="shared" si="3"/>
        <v>160</v>
      </c>
      <c r="Q10" s="29">
        <f t="shared" si="3"/>
        <v>130</v>
      </c>
      <c r="R10" s="44"/>
      <c r="S10" s="44"/>
      <c r="T10" s="44"/>
      <c r="U10" s="44"/>
      <c r="V10" s="44"/>
      <c r="W10" s="44"/>
      <c r="X10" s="44"/>
      <c r="Y10" s="44"/>
    </row>
    <row r="11" spans="1:25" x14ac:dyDescent="0.25">
      <c r="A11" s="9" t="s">
        <v>53</v>
      </c>
      <c r="B11" s="13" t="s">
        <v>56</v>
      </c>
      <c r="C11" s="13">
        <v>2</v>
      </c>
      <c r="R11" s="12"/>
    </row>
    <row r="12" spans="1:25" ht="17.25" x14ac:dyDescent="0.25">
      <c r="A12" s="9" t="s">
        <v>54</v>
      </c>
      <c r="B12" s="13" t="s">
        <v>106</v>
      </c>
      <c r="C12" s="13">
        <v>0.2</v>
      </c>
      <c r="R12" s="9" t="s">
        <v>42</v>
      </c>
    </row>
    <row r="13" spans="1:25" x14ac:dyDescent="0.25">
      <c r="A13" s="9" t="s">
        <v>57</v>
      </c>
      <c r="B13" s="13" t="s">
        <v>58</v>
      </c>
      <c r="C13" s="13">
        <v>-10</v>
      </c>
      <c r="R13" s="6" t="s">
        <v>16</v>
      </c>
    </row>
    <row r="14" spans="1:25" x14ac:dyDescent="0.25">
      <c r="A14" s="9" t="s">
        <v>60</v>
      </c>
      <c r="B14" s="13" t="s">
        <v>59</v>
      </c>
      <c r="C14" s="13">
        <v>-1</v>
      </c>
      <c r="R14" t="s">
        <v>13</v>
      </c>
    </row>
    <row r="15" spans="1:25" ht="17.25" x14ac:dyDescent="0.25">
      <c r="A15" s="9" t="s">
        <v>66</v>
      </c>
      <c r="B15" s="13" t="s">
        <v>107</v>
      </c>
      <c r="C15" s="13">
        <v>-0.2</v>
      </c>
      <c r="E15" s="17"/>
      <c r="G15" s="17"/>
    </row>
    <row r="16" spans="1:25" x14ac:dyDescent="0.25">
      <c r="E16" s="20"/>
      <c r="F16" s="21"/>
      <c r="G16" s="21"/>
    </row>
    <row r="17" spans="1:18" x14ac:dyDescent="0.25">
      <c r="B17" s="13" t="s">
        <v>2</v>
      </c>
      <c r="C17" s="13">
        <v>50</v>
      </c>
      <c r="E17" s="22"/>
      <c r="F17" s="24"/>
      <c r="G17" s="24"/>
      <c r="R17" s="7" t="s">
        <v>20</v>
      </c>
    </row>
    <row r="18" spans="1:18" x14ac:dyDescent="0.25">
      <c r="B18" s="13" t="s">
        <v>3</v>
      </c>
      <c r="C18" s="13">
        <v>10</v>
      </c>
      <c r="K18" t="s">
        <v>48</v>
      </c>
      <c r="R18" s="3" t="s">
        <v>21</v>
      </c>
    </row>
    <row r="19" spans="1:18" x14ac:dyDescent="0.25">
      <c r="R19" s="8" t="s">
        <v>22</v>
      </c>
    </row>
    <row r="20" spans="1:18" ht="17.25" x14ac:dyDescent="0.25">
      <c r="B20" s="41" t="s">
        <v>44</v>
      </c>
      <c r="C20" s="41"/>
      <c r="D20" s="41" t="s">
        <v>45</v>
      </c>
      <c r="E20" s="41"/>
      <c r="F20" s="27" t="s">
        <v>34</v>
      </c>
    </row>
    <row r="21" spans="1:18" x14ac:dyDescent="0.25">
      <c r="A21" s="20" t="str">
        <f>E8</f>
        <v>No FB</v>
      </c>
      <c r="B21" s="18">
        <f>C8</f>
        <v>2</v>
      </c>
      <c r="C21" s="13" t="s">
        <v>43</v>
      </c>
      <c r="D21">
        <f>C9</f>
        <v>0</v>
      </c>
      <c r="E21" s="6" t="s">
        <v>67</v>
      </c>
      <c r="F21" s="21">
        <f>C7</f>
        <v>200</v>
      </c>
    </row>
    <row r="22" spans="1:18" x14ac:dyDescent="0.25">
      <c r="A22" s="22" t="str">
        <f>E9</f>
        <v>Continuous FB</v>
      </c>
      <c r="B22" s="22">
        <f>C8+C11</f>
        <v>4</v>
      </c>
      <c r="C22" s="13" t="s">
        <v>43</v>
      </c>
      <c r="D22">
        <f>C9+C12</f>
        <v>0.2</v>
      </c>
      <c r="E22" s="6" t="s">
        <v>67</v>
      </c>
      <c r="F22" s="24">
        <f>C7+C10</f>
        <v>220</v>
      </c>
    </row>
    <row r="23" spans="1:18" x14ac:dyDescent="0.25">
      <c r="A23" s="28" t="s">
        <v>49</v>
      </c>
      <c r="B23" s="28">
        <f>C8+C14</f>
        <v>1</v>
      </c>
      <c r="C23" s="13" t="s">
        <v>43</v>
      </c>
      <c r="D23">
        <f>C9+C15</f>
        <v>-0.2</v>
      </c>
      <c r="E23" s="6" t="s">
        <v>67</v>
      </c>
      <c r="F23" s="32">
        <f>C7+C13</f>
        <v>190</v>
      </c>
    </row>
  </sheetData>
  <mergeCells count="7">
    <mergeCell ref="R4:W4"/>
    <mergeCell ref="R5:U5"/>
    <mergeCell ref="R7:W7"/>
    <mergeCell ref="B20:C20"/>
    <mergeCell ref="D20:E20"/>
    <mergeCell ref="R6:W6"/>
    <mergeCell ref="R8:Y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5"/>
  <sheetViews>
    <sheetView zoomScale="75" zoomScaleNormal="75" workbookViewId="0">
      <selection activeCell="I6" sqref="I6:Q6"/>
    </sheetView>
  </sheetViews>
  <sheetFormatPr defaultRowHeight="15" x14ac:dyDescent="0.25"/>
  <cols>
    <col min="1" max="1" width="25.140625" customWidth="1"/>
    <col min="4" max="4" width="21.7109375" customWidth="1"/>
    <col min="5" max="5" width="12.140625" bestFit="1" customWidth="1"/>
    <col min="6" max="6" width="12.85546875" bestFit="1" customWidth="1"/>
    <col min="7" max="7" width="9.28515625" bestFit="1" customWidth="1"/>
    <col min="8" max="8" width="15.28515625" bestFit="1" customWidth="1"/>
    <col min="23" max="23" width="11.42578125" customWidth="1"/>
  </cols>
  <sheetData>
    <row r="3" spans="1:23" x14ac:dyDescent="0.25">
      <c r="H3" s="9" t="s">
        <v>80</v>
      </c>
      <c r="I3" s="9">
        <v>-2</v>
      </c>
      <c r="J3" s="9">
        <v>-1.5</v>
      </c>
      <c r="K3" s="9">
        <v>-1</v>
      </c>
      <c r="L3" s="9">
        <v>-0.5</v>
      </c>
      <c r="M3" s="9">
        <v>0</v>
      </c>
      <c r="N3" s="9">
        <v>0.5</v>
      </c>
      <c r="O3" s="9">
        <v>1</v>
      </c>
      <c r="P3" s="9">
        <v>1.5</v>
      </c>
      <c r="Q3" s="9">
        <v>2</v>
      </c>
    </row>
    <row r="4" spans="1:23" x14ac:dyDescent="0.25">
      <c r="A4" t="s">
        <v>84</v>
      </c>
      <c r="B4" s="13" t="s">
        <v>0</v>
      </c>
      <c r="C4" s="13">
        <v>200</v>
      </c>
    </row>
    <row r="5" spans="1:23" ht="15" customHeight="1" x14ac:dyDescent="0.25">
      <c r="A5" t="s">
        <v>78</v>
      </c>
      <c r="B5" s="13" t="s">
        <v>69</v>
      </c>
      <c r="C5" s="13">
        <v>2</v>
      </c>
      <c r="E5" s="45"/>
      <c r="F5" s="45"/>
      <c r="G5" s="45"/>
      <c r="H5" t="s">
        <v>81</v>
      </c>
      <c r="I5" s="29">
        <f t="shared" ref="I5:L5" si="0" xml:space="preserve"> I$3 * $C$10</f>
        <v>-20</v>
      </c>
      <c r="J5" s="29">
        <f t="shared" si="0"/>
        <v>-15</v>
      </c>
      <c r="K5" s="29">
        <f t="shared" si="0"/>
        <v>-10</v>
      </c>
      <c r="L5" s="29">
        <f t="shared" si="0"/>
        <v>-5</v>
      </c>
      <c r="M5" s="29">
        <f xml:space="preserve"> M$3 * $C$10</f>
        <v>0</v>
      </c>
      <c r="N5" s="29">
        <f t="shared" ref="N5:Q5" si="1" xml:space="preserve"> N$3 * $C$10</f>
        <v>5</v>
      </c>
      <c r="O5" s="29">
        <f t="shared" si="1"/>
        <v>10</v>
      </c>
      <c r="P5" s="29">
        <f t="shared" si="1"/>
        <v>15</v>
      </c>
      <c r="Q5" s="29">
        <f t="shared" si="1"/>
        <v>20</v>
      </c>
      <c r="R5" s="42" t="s">
        <v>90</v>
      </c>
      <c r="S5" s="42"/>
      <c r="T5" s="42"/>
      <c r="U5" s="42"/>
      <c r="V5" s="42"/>
      <c r="W5" s="42"/>
    </row>
    <row r="6" spans="1:23" x14ac:dyDescent="0.25">
      <c r="A6" t="s">
        <v>79</v>
      </c>
      <c r="B6" s="13" t="s">
        <v>70</v>
      </c>
      <c r="C6" s="13">
        <v>5</v>
      </c>
      <c r="D6" t="s">
        <v>94</v>
      </c>
      <c r="E6" s="35" t="s">
        <v>83</v>
      </c>
      <c r="F6" s="35" t="s">
        <v>86</v>
      </c>
      <c r="G6" s="35" t="s">
        <v>87</v>
      </c>
      <c r="H6" s="1" t="s">
        <v>82</v>
      </c>
      <c r="I6" s="29">
        <f t="shared" ref="I6:L6" si="2" xml:space="preserve"> $C$9 + ($C$10*I$3)</f>
        <v>30</v>
      </c>
      <c r="J6" s="29">
        <f t="shared" si="2"/>
        <v>35</v>
      </c>
      <c r="K6" s="29">
        <f t="shared" si="2"/>
        <v>40</v>
      </c>
      <c r="L6" s="29">
        <f t="shared" si="2"/>
        <v>45</v>
      </c>
      <c r="M6" s="29">
        <f xml:space="preserve"> $C$9 + ($C$10*M$3)</f>
        <v>50</v>
      </c>
      <c r="N6" s="29">
        <f t="shared" ref="N6:Q6" si="3" xml:space="preserve"> $C$9 + ($C$10*N$3)</f>
        <v>55</v>
      </c>
      <c r="O6" s="29">
        <f t="shared" si="3"/>
        <v>60</v>
      </c>
      <c r="P6" s="29">
        <f t="shared" si="3"/>
        <v>65</v>
      </c>
      <c r="Q6" s="29">
        <f t="shared" si="3"/>
        <v>70</v>
      </c>
      <c r="R6" s="43" t="s">
        <v>88</v>
      </c>
      <c r="S6" s="43"/>
      <c r="T6" s="43"/>
      <c r="U6" s="43"/>
      <c r="V6" s="43"/>
      <c r="W6" s="43"/>
    </row>
    <row r="7" spans="1:23" x14ac:dyDescent="0.25">
      <c r="A7" t="s">
        <v>77</v>
      </c>
      <c r="B7" s="13" t="s">
        <v>76</v>
      </c>
      <c r="C7" s="13">
        <v>1</v>
      </c>
      <c r="D7" s="7" t="str">
        <f xml:space="preserve"> $D$6 &amp;"="&amp; $G7</f>
        <v>Motivation=25</v>
      </c>
      <c r="E7" s="35">
        <v>1</v>
      </c>
      <c r="F7" s="35">
        <f xml:space="preserve"> $C$13 * $E7</f>
        <v>5</v>
      </c>
      <c r="G7" s="35">
        <f xml:space="preserve"> $C$12 +  ( $E7 * $C$13)</f>
        <v>25</v>
      </c>
      <c r="H7" s="1" t="s">
        <v>71</v>
      </c>
      <c r="I7" s="35">
        <f t="shared" ref="I7:Q9" si="4" xml:space="preserve"> $C$4 + ( $C$5 * I$5 ) + ( $C$6 * $F7) + ( $C$7 * I$5 * $F7)</f>
        <v>85</v>
      </c>
      <c r="J7" s="35">
        <f t="shared" si="4"/>
        <v>120</v>
      </c>
      <c r="K7" s="35">
        <f t="shared" si="4"/>
        <v>155</v>
      </c>
      <c r="L7" s="35">
        <f t="shared" si="4"/>
        <v>190</v>
      </c>
      <c r="M7" s="35">
        <f t="shared" si="4"/>
        <v>225</v>
      </c>
      <c r="N7" s="35">
        <f t="shared" si="4"/>
        <v>260</v>
      </c>
      <c r="O7" s="35">
        <f t="shared" si="4"/>
        <v>295</v>
      </c>
      <c r="P7" s="35">
        <f t="shared" si="4"/>
        <v>330</v>
      </c>
      <c r="Q7" s="35">
        <f t="shared" si="4"/>
        <v>365</v>
      </c>
      <c r="R7" s="39" t="s">
        <v>93</v>
      </c>
      <c r="S7" s="39"/>
      <c r="T7" s="39"/>
      <c r="U7" s="39"/>
      <c r="V7" s="39"/>
      <c r="W7" s="39"/>
    </row>
    <row r="8" spans="1:23" x14ac:dyDescent="0.25">
      <c r="B8" s="13"/>
      <c r="C8" s="13"/>
      <c r="D8" s="3" t="str">
        <f t="shared" ref="D8:D9" si="5" xml:space="preserve"> $D$6 &amp;"="&amp; $G8</f>
        <v>Motivation=20</v>
      </c>
      <c r="E8" s="35">
        <v>0</v>
      </c>
      <c r="F8" s="35">
        <f t="shared" ref="F8:F9" si="6" xml:space="preserve"> $C$13 * $E8</f>
        <v>0</v>
      </c>
      <c r="G8" s="35">
        <f t="shared" ref="G8:G9" si="7" xml:space="preserve"> $C$12 +  ( $E8 * $C$13)</f>
        <v>20</v>
      </c>
      <c r="H8" s="1" t="s">
        <v>71</v>
      </c>
      <c r="I8" s="35">
        <f t="shared" si="4"/>
        <v>160</v>
      </c>
      <c r="J8" s="35">
        <f t="shared" si="4"/>
        <v>170</v>
      </c>
      <c r="K8" s="35">
        <f t="shared" si="4"/>
        <v>180</v>
      </c>
      <c r="L8" s="35">
        <f t="shared" si="4"/>
        <v>190</v>
      </c>
      <c r="M8" s="35">
        <f t="shared" si="4"/>
        <v>200</v>
      </c>
      <c r="N8" s="35">
        <f t="shared" si="4"/>
        <v>210</v>
      </c>
      <c r="O8" s="35">
        <f t="shared" si="4"/>
        <v>220</v>
      </c>
      <c r="P8" s="35">
        <f t="shared" si="4"/>
        <v>230</v>
      </c>
      <c r="Q8" s="35">
        <f t="shared" si="4"/>
        <v>240</v>
      </c>
      <c r="R8" s="39"/>
      <c r="S8" s="39"/>
      <c r="T8" s="39"/>
      <c r="U8" s="39"/>
      <c r="V8" s="39"/>
      <c r="W8" s="39"/>
    </row>
    <row r="9" spans="1:23" x14ac:dyDescent="0.25">
      <c r="B9" s="13" t="s">
        <v>72</v>
      </c>
      <c r="C9" s="13">
        <v>50</v>
      </c>
      <c r="D9" s="36" t="str">
        <f t="shared" si="5"/>
        <v>Motivation=15</v>
      </c>
      <c r="E9" s="35">
        <v>-1</v>
      </c>
      <c r="F9" s="35">
        <f t="shared" si="6"/>
        <v>-5</v>
      </c>
      <c r="G9" s="35">
        <f t="shared" si="7"/>
        <v>15</v>
      </c>
      <c r="H9" s="1" t="s">
        <v>71</v>
      </c>
      <c r="I9" s="35">
        <f t="shared" si="4"/>
        <v>235</v>
      </c>
      <c r="J9" s="35">
        <f t="shared" si="4"/>
        <v>220</v>
      </c>
      <c r="K9" s="35">
        <f t="shared" si="4"/>
        <v>205</v>
      </c>
      <c r="L9" s="35">
        <f t="shared" si="4"/>
        <v>190</v>
      </c>
      <c r="M9" s="35">
        <f t="shared" si="4"/>
        <v>175</v>
      </c>
      <c r="N9" s="35">
        <f t="shared" si="4"/>
        <v>160</v>
      </c>
      <c r="O9" s="35">
        <f t="shared" si="4"/>
        <v>145</v>
      </c>
      <c r="P9" s="35">
        <f t="shared" si="4"/>
        <v>130</v>
      </c>
      <c r="Q9" s="35">
        <f t="shared" si="4"/>
        <v>115</v>
      </c>
      <c r="R9" s="39"/>
      <c r="S9" s="39"/>
      <c r="T9" s="39"/>
      <c r="U9" s="39"/>
      <c r="V9" s="39"/>
      <c r="W9" s="39"/>
    </row>
    <row r="10" spans="1:23" x14ac:dyDescent="0.25">
      <c r="B10" s="13" t="s">
        <v>73</v>
      </c>
      <c r="C10" s="13">
        <v>10</v>
      </c>
    </row>
    <row r="11" spans="1:23" x14ac:dyDescent="0.25">
      <c r="B11" s="13"/>
      <c r="C11" s="13"/>
      <c r="R11" s="45" t="s">
        <v>91</v>
      </c>
      <c r="S11" s="45"/>
      <c r="T11" s="45"/>
      <c r="U11" s="45"/>
      <c r="V11" s="45"/>
    </row>
    <row r="12" spans="1:23" x14ac:dyDescent="0.25">
      <c r="B12" s="13" t="s">
        <v>74</v>
      </c>
      <c r="C12" s="13">
        <v>20</v>
      </c>
      <c r="R12" s="45" t="s">
        <v>92</v>
      </c>
      <c r="S12" s="45"/>
      <c r="T12" s="45"/>
      <c r="U12" s="45"/>
      <c r="V12" s="45"/>
      <c r="W12" s="45"/>
    </row>
    <row r="13" spans="1:23" x14ac:dyDescent="0.25">
      <c r="B13" s="13" t="s">
        <v>75</v>
      </c>
      <c r="C13" s="13">
        <v>5</v>
      </c>
    </row>
    <row r="15" spans="1:23" x14ac:dyDescent="0.25">
      <c r="R15" s="9" t="s">
        <v>42</v>
      </c>
    </row>
    <row r="16" spans="1:23" x14ac:dyDescent="0.25">
      <c r="R16" s="6" t="s">
        <v>16</v>
      </c>
    </row>
    <row r="17" spans="1:18" x14ac:dyDescent="0.25">
      <c r="B17" s="34" t="s">
        <v>44</v>
      </c>
      <c r="C17" s="34"/>
      <c r="D17" s="34" t="s">
        <v>61</v>
      </c>
      <c r="R17" t="s">
        <v>13</v>
      </c>
    </row>
    <row r="18" spans="1:18" x14ac:dyDescent="0.25">
      <c r="A18" s="20" t="str">
        <f>D7</f>
        <v>Motivation=25</v>
      </c>
      <c r="B18" s="18">
        <f xml:space="preserve"> C5 + (F7*C7)</f>
        <v>7</v>
      </c>
      <c r="C18" s="19" t="s">
        <v>43</v>
      </c>
      <c r="D18" s="21">
        <f xml:space="preserve"> C4 + (F7*C6)</f>
        <v>225</v>
      </c>
    </row>
    <row r="19" spans="1:18" x14ac:dyDescent="0.25">
      <c r="A19" s="22" t="str">
        <f>D8</f>
        <v>Motivation=20</v>
      </c>
      <c r="B19" s="22">
        <f>C5</f>
        <v>2</v>
      </c>
      <c r="C19" s="23" t="s">
        <v>43</v>
      </c>
      <c r="D19" s="24">
        <f>C4</f>
        <v>200</v>
      </c>
    </row>
    <row r="20" spans="1:18" x14ac:dyDescent="0.25">
      <c r="A20" s="28" t="str">
        <f>D9</f>
        <v>Motivation=15</v>
      </c>
      <c r="B20" s="28">
        <f xml:space="preserve"> C5 + (C7*F9)</f>
        <v>-3</v>
      </c>
      <c r="C20" s="31" t="s">
        <v>43</v>
      </c>
      <c r="D20" s="32">
        <f>C4 + (C6*F9)</f>
        <v>175</v>
      </c>
      <c r="R20" s="7" t="s">
        <v>20</v>
      </c>
    </row>
    <row r="21" spans="1:18" x14ac:dyDescent="0.25">
      <c r="R21" s="3" t="s">
        <v>21</v>
      </c>
    </row>
    <row r="22" spans="1:18" x14ac:dyDescent="0.25">
      <c r="R22" s="8" t="s">
        <v>22</v>
      </c>
    </row>
    <row r="25" spans="1:18" x14ac:dyDescent="0.25">
      <c r="L25" s="33"/>
    </row>
  </sheetData>
  <mergeCells count="6">
    <mergeCell ref="R12:W12"/>
    <mergeCell ref="R7:W9"/>
    <mergeCell ref="E5:G5"/>
    <mergeCell ref="R11:V11"/>
    <mergeCell ref="R5:W5"/>
    <mergeCell ref="R6:W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27"/>
  <sheetViews>
    <sheetView tabSelected="1" zoomScale="75" zoomScaleNormal="75" workbookViewId="0">
      <selection activeCell="H28" sqref="H28"/>
    </sheetView>
  </sheetViews>
  <sheetFormatPr defaultRowHeight="15" x14ac:dyDescent="0.25"/>
  <cols>
    <col min="1" max="1" width="39" bestFit="1" customWidth="1"/>
    <col min="2" max="2" width="12" bestFit="1" customWidth="1"/>
    <col min="4" max="4" width="14.42578125" customWidth="1"/>
    <col min="5" max="5" width="12.140625" customWidth="1"/>
    <col min="6" max="6" width="12.85546875" customWidth="1"/>
    <col min="7" max="7" width="15.42578125" customWidth="1"/>
    <col min="8" max="8" width="10.28515625" customWidth="1"/>
    <col min="9" max="9" width="15.28515625" customWidth="1"/>
    <col min="10" max="18" width="9.140625" customWidth="1"/>
    <col min="19" max="19" width="12" customWidth="1"/>
    <col min="25" max="25" width="13.7109375" customWidth="1"/>
  </cols>
  <sheetData>
    <row r="3" spans="1:25" x14ac:dyDescent="0.25">
      <c r="I3" s="9" t="s">
        <v>80</v>
      </c>
      <c r="J3" s="9">
        <v>-2</v>
      </c>
      <c r="K3" s="9">
        <v>-1.5</v>
      </c>
      <c r="L3" s="9">
        <v>-1</v>
      </c>
      <c r="M3" s="9">
        <v>-0.5</v>
      </c>
      <c r="N3" s="9">
        <v>0</v>
      </c>
      <c r="O3" s="9">
        <v>0.5</v>
      </c>
      <c r="P3" s="9">
        <v>1</v>
      </c>
      <c r="Q3" s="9">
        <v>1.5</v>
      </c>
      <c r="R3" s="9">
        <v>2</v>
      </c>
    </row>
    <row r="4" spans="1:25" x14ac:dyDescent="0.25">
      <c r="A4" t="s">
        <v>84</v>
      </c>
      <c r="B4" s="13" t="s">
        <v>0</v>
      </c>
      <c r="C4" s="13">
        <v>200</v>
      </c>
    </row>
    <row r="5" spans="1:25" x14ac:dyDescent="0.25">
      <c r="A5" t="s">
        <v>78</v>
      </c>
      <c r="B5" s="13" t="s">
        <v>69</v>
      </c>
      <c r="C5" s="13">
        <v>3</v>
      </c>
      <c r="E5" s="45"/>
      <c r="F5" s="45"/>
      <c r="G5" s="45"/>
      <c r="H5" s="45"/>
      <c r="I5" t="s">
        <v>81</v>
      </c>
      <c r="J5" s="29">
        <f t="shared" ref="J5:R5" si="0" xml:space="preserve"> J$3 * $C$16</f>
        <v>-20</v>
      </c>
      <c r="K5" s="29">
        <f t="shared" si="0"/>
        <v>-15</v>
      </c>
      <c r="L5" s="29">
        <f t="shared" si="0"/>
        <v>-10</v>
      </c>
      <c r="M5" s="29">
        <f t="shared" si="0"/>
        <v>-5</v>
      </c>
      <c r="N5" s="29">
        <f t="shared" si="0"/>
        <v>0</v>
      </c>
      <c r="O5" s="29">
        <f t="shared" si="0"/>
        <v>5</v>
      </c>
      <c r="P5" s="29">
        <f t="shared" si="0"/>
        <v>10</v>
      </c>
      <c r="Q5" s="29">
        <f t="shared" si="0"/>
        <v>15</v>
      </c>
      <c r="R5" s="29">
        <f t="shared" si="0"/>
        <v>20</v>
      </c>
      <c r="S5" s="43" t="s">
        <v>90</v>
      </c>
      <c r="T5" s="43"/>
      <c r="U5" s="43"/>
      <c r="V5" s="43"/>
      <c r="W5" s="43"/>
      <c r="X5" s="43"/>
    </row>
    <row r="6" spans="1:25" ht="17.25" x14ac:dyDescent="0.25">
      <c r="A6" t="s">
        <v>101</v>
      </c>
      <c r="B6" s="13" t="s">
        <v>108</v>
      </c>
      <c r="C6" s="13">
        <v>1</v>
      </c>
      <c r="E6" s="35"/>
      <c r="F6" s="35"/>
      <c r="G6" s="35"/>
      <c r="H6" s="35"/>
      <c r="I6" t="s">
        <v>95</v>
      </c>
      <c r="J6" s="29">
        <f t="shared" ref="J6:M6" si="1" xml:space="preserve"> J5^2</f>
        <v>400</v>
      </c>
      <c r="K6" s="29">
        <f t="shared" si="1"/>
        <v>225</v>
      </c>
      <c r="L6" s="29">
        <f t="shared" si="1"/>
        <v>100</v>
      </c>
      <c r="M6" s="29">
        <f t="shared" si="1"/>
        <v>25</v>
      </c>
      <c r="N6" s="29">
        <f xml:space="preserve"> N5^2</f>
        <v>0</v>
      </c>
      <c r="O6" s="29">
        <f t="shared" ref="O6:R6" si="2" xml:space="preserve"> O5^2</f>
        <v>25</v>
      </c>
      <c r="P6" s="29">
        <f t="shared" si="2"/>
        <v>100</v>
      </c>
      <c r="Q6" s="29">
        <f t="shared" si="2"/>
        <v>225</v>
      </c>
      <c r="R6" s="29">
        <f t="shared" si="2"/>
        <v>400</v>
      </c>
      <c r="S6" s="43" t="s">
        <v>96</v>
      </c>
      <c r="T6" s="43"/>
      <c r="U6" s="43"/>
      <c r="V6" s="43"/>
      <c r="W6" s="43"/>
      <c r="X6" s="43"/>
    </row>
    <row r="7" spans="1:25" ht="17.25" x14ac:dyDescent="0.25">
      <c r="A7" t="s">
        <v>102</v>
      </c>
      <c r="B7" s="13" t="s">
        <v>70</v>
      </c>
      <c r="C7" s="13">
        <v>2</v>
      </c>
      <c r="D7" t="s">
        <v>94</v>
      </c>
      <c r="E7" s="35" t="s">
        <v>83</v>
      </c>
      <c r="F7" s="35" t="s">
        <v>97</v>
      </c>
      <c r="G7" s="35" t="s">
        <v>98</v>
      </c>
      <c r="H7" s="35" t="s">
        <v>85</v>
      </c>
      <c r="I7" s="1" t="s">
        <v>82</v>
      </c>
      <c r="J7" s="29">
        <f t="shared" ref="J7:R7" si="3" xml:space="preserve"> $C$15 + ($C$16*J$3)</f>
        <v>30</v>
      </c>
      <c r="K7" s="29">
        <f t="shared" si="3"/>
        <v>35</v>
      </c>
      <c r="L7" s="29">
        <f t="shared" si="3"/>
        <v>40</v>
      </c>
      <c r="M7" s="29">
        <f t="shared" si="3"/>
        <v>45</v>
      </c>
      <c r="N7" s="29">
        <f t="shared" si="3"/>
        <v>50</v>
      </c>
      <c r="O7" s="29">
        <f t="shared" si="3"/>
        <v>55</v>
      </c>
      <c r="P7" s="29">
        <f t="shared" si="3"/>
        <v>60</v>
      </c>
      <c r="Q7" s="29">
        <f t="shared" si="3"/>
        <v>65</v>
      </c>
      <c r="R7" s="29">
        <f t="shared" si="3"/>
        <v>70</v>
      </c>
      <c r="S7" s="43" t="s">
        <v>88</v>
      </c>
      <c r="T7" s="43"/>
      <c r="U7" s="43"/>
      <c r="V7" s="43"/>
      <c r="W7" s="43"/>
      <c r="X7" s="43"/>
    </row>
    <row r="8" spans="1:25" ht="17.25" customHeight="1" x14ac:dyDescent="0.25">
      <c r="A8" t="s">
        <v>103</v>
      </c>
      <c r="B8" s="13" t="s">
        <v>109</v>
      </c>
      <c r="C8" s="13">
        <v>0.3</v>
      </c>
      <c r="D8" s="7" t="str">
        <f xml:space="preserve"> $D$7 &amp;"="&amp; $H8</f>
        <v>Motivation=25</v>
      </c>
      <c r="E8" s="35">
        <v>1</v>
      </c>
      <c r="F8" s="35">
        <f xml:space="preserve"> $C$19 * $E8</f>
        <v>5</v>
      </c>
      <c r="G8" s="35">
        <f>$F8^2</f>
        <v>25</v>
      </c>
      <c r="H8" s="35">
        <f xml:space="preserve"> $C$18 +  ( $E8 * $C$19)</f>
        <v>25</v>
      </c>
      <c r="I8" s="1" t="s">
        <v>71</v>
      </c>
      <c r="J8" s="35">
        <f t="shared" ref="J8:R10" si="4">$C$4+($C$5*J$5)+($C$6*J$6)+($C$7*$F8)+($C$8*$G8)+($C$9*J$5*$F8)+($C$10*J$6*$F8)+($C$11*J$5*$G8)+ ($C$12 * J$6 * $G8)</f>
        <v>1307.5</v>
      </c>
      <c r="K8" s="35">
        <f t="shared" si="4"/>
        <v>791.25</v>
      </c>
      <c r="L8" s="35">
        <f t="shared" si="4"/>
        <v>437.5</v>
      </c>
      <c r="M8" s="35">
        <f t="shared" si="4"/>
        <v>246.25</v>
      </c>
      <c r="N8" s="35">
        <f t="shared" si="4"/>
        <v>217.5</v>
      </c>
      <c r="O8" s="35">
        <f t="shared" si="4"/>
        <v>351.25</v>
      </c>
      <c r="P8" s="35">
        <f t="shared" si="4"/>
        <v>647.5</v>
      </c>
      <c r="Q8" s="35">
        <f t="shared" si="4"/>
        <v>1106.25</v>
      </c>
      <c r="R8" s="35">
        <f t="shared" si="4"/>
        <v>1727.5</v>
      </c>
      <c r="S8" s="46" t="s">
        <v>113</v>
      </c>
      <c r="T8" s="46"/>
      <c r="U8" s="46"/>
      <c r="V8" s="46"/>
      <c r="W8" s="46"/>
      <c r="X8" s="46"/>
      <c r="Y8" s="46"/>
    </row>
    <row r="9" spans="1:25" x14ac:dyDescent="0.25">
      <c r="A9" t="s">
        <v>114</v>
      </c>
      <c r="B9" s="13" t="s">
        <v>76</v>
      </c>
      <c r="C9" s="13">
        <v>0.5</v>
      </c>
      <c r="D9" s="3" t="str">
        <f t="shared" ref="D9:D10" si="5" xml:space="preserve"> $D$7 &amp;"="&amp; $H9</f>
        <v>Motivation=20</v>
      </c>
      <c r="E9" s="35">
        <v>0</v>
      </c>
      <c r="F9" s="35">
        <f xml:space="preserve"> $C$19 * $E9</f>
        <v>0</v>
      </c>
      <c r="G9" s="35">
        <f t="shared" ref="G9:G10" si="6">$F9^2</f>
        <v>0</v>
      </c>
      <c r="H9" s="35">
        <f xml:space="preserve"> $C$18 +  ( $E9 * $C$19)</f>
        <v>20</v>
      </c>
      <c r="I9" s="1" t="s">
        <v>71</v>
      </c>
      <c r="J9" s="35">
        <f t="shared" si="4"/>
        <v>540</v>
      </c>
      <c r="K9" s="35">
        <f t="shared" si="4"/>
        <v>380</v>
      </c>
      <c r="L9" s="35">
        <f t="shared" si="4"/>
        <v>270</v>
      </c>
      <c r="M9" s="35">
        <f t="shared" si="4"/>
        <v>210</v>
      </c>
      <c r="N9" s="35">
        <f>$C$4+($C$5*N$5)+($C$6*N$6)+($C$7*$F9)+($C$8*$G9)+($C$9*N$5*$F9)+($C$10*N$6*$F9)+($C$11*N$5*$G9)+ ($C$12 * N$6 * $G9)</f>
        <v>200</v>
      </c>
      <c r="O9" s="35">
        <f t="shared" si="4"/>
        <v>240</v>
      </c>
      <c r="P9" s="35">
        <f t="shared" si="4"/>
        <v>330</v>
      </c>
      <c r="Q9" s="35">
        <f t="shared" si="4"/>
        <v>470</v>
      </c>
      <c r="R9" s="35">
        <f t="shared" si="4"/>
        <v>660</v>
      </c>
      <c r="S9" s="46"/>
      <c r="T9" s="46"/>
      <c r="U9" s="46"/>
      <c r="V9" s="46"/>
      <c r="W9" s="46"/>
      <c r="X9" s="46"/>
      <c r="Y9" s="46"/>
    </row>
    <row r="10" spans="1:25" ht="17.25" x14ac:dyDescent="0.25">
      <c r="A10" t="s">
        <v>117</v>
      </c>
      <c r="B10" s="13" t="s">
        <v>110</v>
      </c>
      <c r="C10" s="13">
        <v>0.2</v>
      </c>
      <c r="D10" s="36" t="str">
        <f t="shared" si="5"/>
        <v>Motivation=15</v>
      </c>
      <c r="E10" s="35">
        <v>-1</v>
      </c>
      <c r="F10" s="35">
        <f xml:space="preserve"> $C$19 * $E10</f>
        <v>-5</v>
      </c>
      <c r="G10" s="35">
        <f t="shared" si="6"/>
        <v>25</v>
      </c>
      <c r="H10" s="35">
        <f xml:space="preserve"> $C$18 +  ( $E10 * $C$19)</f>
        <v>15</v>
      </c>
      <c r="I10" s="1" t="s">
        <v>71</v>
      </c>
      <c r="J10" s="35">
        <f t="shared" si="4"/>
        <v>587.5</v>
      </c>
      <c r="K10" s="35">
        <f t="shared" si="4"/>
        <v>396.25</v>
      </c>
      <c r="L10" s="35">
        <f t="shared" si="4"/>
        <v>267.5</v>
      </c>
      <c r="M10" s="35">
        <f t="shared" si="4"/>
        <v>201.25</v>
      </c>
      <c r="N10" s="35">
        <f t="shared" si="4"/>
        <v>197.5</v>
      </c>
      <c r="O10" s="35">
        <f t="shared" si="4"/>
        <v>256.25</v>
      </c>
      <c r="P10" s="35">
        <f t="shared" si="4"/>
        <v>377.5</v>
      </c>
      <c r="Q10" s="35">
        <f t="shared" si="4"/>
        <v>561.25</v>
      </c>
      <c r="R10" s="35">
        <f t="shared" si="4"/>
        <v>807.5</v>
      </c>
      <c r="S10" s="46"/>
      <c r="T10" s="46"/>
      <c r="U10" s="46"/>
      <c r="V10" s="46"/>
      <c r="W10" s="46"/>
      <c r="X10" s="46"/>
      <c r="Y10" s="46"/>
    </row>
    <row r="11" spans="1:25" ht="17.25" x14ac:dyDescent="0.25">
      <c r="A11" t="s">
        <v>115</v>
      </c>
      <c r="B11" s="13" t="s">
        <v>111</v>
      </c>
      <c r="C11" s="13">
        <v>0.2</v>
      </c>
      <c r="S11" s="46"/>
      <c r="T11" s="46"/>
      <c r="U11" s="46"/>
      <c r="V11" s="46"/>
      <c r="W11" s="46"/>
      <c r="X11" s="46"/>
      <c r="Y11" s="46"/>
    </row>
    <row r="12" spans="1:25" ht="17.25" x14ac:dyDescent="0.25">
      <c r="A12" t="s">
        <v>116</v>
      </c>
      <c r="B12" s="13" t="s">
        <v>112</v>
      </c>
      <c r="C12" s="37">
        <v>0.05</v>
      </c>
      <c r="S12" s="38" t="s">
        <v>91</v>
      </c>
      <c r="T12" s="38"/>
      <c r="U12" s="38"/>
      <c r="V12" s="38"/>
      <c r="W12" s="38"/>
      <c r="X12" s="38"/>
    </row>
    <row r="13" spans="1:25" x14ac:dyDescent="0.25">
      <c r="S13" s="38" t="s">
        <v>99</v>
      </c>
      <c r="T13" s="38"/>
      <c r="U13" s="38"/>
      <c r="V13" s="38"/>
      <c r="W13" s="38"/>
      <c r="X13" s="38"/>
      <c r="Y13" s="10"/>
    </row>
    <row r="14" spans="1:25" x14ac:dyDescent="0.25">
      <c r="S14" s="38" t="s">
        <v>100</v>
      </c>
      <c r="T14" s="38"/>
      <c r="U14" s="38"/>
      <c r="V14" s="38"/>
      <c r="W14" s="38"/>
      <c r="X14" s="38"/>
      <c r="Y14" s="10"/>
    </row>
    <row r="15" spans="1:25" x14ac:dyDescent="0.25">
      <c r="B15" s="13" t="s">
        <v>72</v>
      </c>
      <c r="C15" s="13">
        <v>50</v>
      </c>
    </row>
    <row r="16" spans="1:25" x14ac:dyDescent="0.25">
      <c r="B16" s="13" t="s">
        <v>73</v>
      </c>
      <c r="C16" s="13">
        <v>10</v>
      </c>
      <c r="S16" s="9" t="s">
        <v>42</v>
      </c>
    </row>
    <row r="17" spans="2:19" x14ac:dyDescent="0.25">
      <c r="B17" s="13"/>
      <c r="C17" s="13"/>
      <c r="S17" s="6" t="s">
        <v>16</v>
      </c>
    </row>
    <row r="18" spans="2:19" x14ac:dyDescent="0.25">
      <c r="B18" s="13" t="s">
        <v>74</v>
      </c>
      <c r="C18" s="13">
        <v>20</v>
      </c>
      <c r="S18" t="s">
        <v>13</v>
      </c>
    </row>
    <row r="19" spans="2:19" x14ac:dyDescent="0.25">
      <c r="B19" s="13" t="s">
        <v>75</v>
      </c>
      <c r="C19" s="13">
        <v>5</v>
      </c>
    </row>
    <row r="21" spans="2:19" x14ac:dyDescent="0.25">
      <c r="S21" s="7" t="s">
        <v>20</v>
      </c>
    </row>
    <row r="22" spans="2:19" x14ac:dyDescent="0.25">
      <c r="S22" s="3" t="s">
        <v>21</v>
      </c>
    </row>
    <row r="23" spans="2:19" x14ac:dyDescent="0.25">
      <c r="S23" s="8" t="s">
        <v>22</v>
      </c>
    </row>
    <row r="27" spans="2:19" x14ac:dyDescent="0.25">
      <c r="L27" s="35">
        <f t="shared" ref="L27" si="7" xml:space="preserve"> $C$4 + ( $C$5 * L$5 ) + ( $C$7 * $F27) + ( $C$8 * L$5 * $F27)</f>
        <v>170</v>
      </c>
    </row>
  </sheetData>
  <mergeCells count="8">
    <mergeCell ref="S14:X14"/>
    <mergeCell ref="S12:X12"/>
    <mergeCell ref="S8:Y11"/>
    <mergeCell ref="E5:H5"/>
    <mergeCell ref="S5:X5"/>
    <mergeCell ref="S7:X7"/>
    <mergeCell ref="S13:X13"/>
    <mergeCell ref="S6:X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 linear</vt:lpstr>
      <vt:lpstr>q nonlinear</vt:lpstr>
      <vt:lpstr>2xQ linear</vt:lpstr>
      <vt:lpstr>2xQ nonlinear</vt:lpstr>
      <vt:lpstr>3xQ linear</vt:lpstr>
      <vt:lpstr>3xQ nonlinear</vt:lpstr>
      <vt:lpstr>QxQ linear</vt:lpstr>
      <vt:lpstr>QxQ nonlinear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Garbins</dc:creator>
  <cp:lastModifiedBy>Calvin Garbin</cp:lastModifiedBy>
  <cp:lastPrinted>2013-06-30T23:37:19Z</cp:lastPrinted>
  <dcterms:created xsi:type="dcterms:W3CDTF">2013-03-02T04:58:57Z</dcterms:created>
  <dcterms:modified xsi:type="dcterms:W3CDTF">2015-04-08T13:04:57Z</dcterms:modified>
</cp:coreProperties>
</file>